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BS  " sheetId="1" r:id="rId1"/>
    <sheet name="Consol IS" sheetId="2" r:id="rId2"/>
    <sheet name="Consol Equity" sheetId="3" r:id="rId3"/>
    <sheet name="CashFlow" sheetId="4" r:id="rId4"/>
    <sheet name="Notes" sheetId="5" r:id="rId5"/>
  </sheets>
  <externalReferences>
    <externalReference r:id="rId8"/>
  </externalReferences>
  <definedNames>
    <definedName name="_xlnm.Print_Area" localSheetId="4">'Notes'!$A$1:$J$299</definedName>
    <definedName name="_xlnm.Print_Titles" localSheetId="4">'Notes'!$2:$6</definedName>
  </definedNames>
  <calcPr calcMode="autoNoTable" fullCalcOnLoad="1" iterate="1" iterateCount="1" iterateDelta="0"/>
</workbook>
</file>

<file path=xl/sharedStrings.xml><?xml version="1.0" encoding="utf-8"?>
<sst xmlns="http://schemas.openxmlformats.org/spreadsheetml/2006/main" count="309" uniqueCount="240">
  <si>
    <t>JHM CONSOLIDATION BERHAD</t>
  </si>
  <si>
    <t>CURRENT ASSETS</t>
  </si>
  <si>
    <t>Inventories</t>
  </si>
  <si>
    <t>Trade receivables</t>
  </si>
  <si>
    <t>Other receivables,deposits and prepayments</t>
  </si>
  <si>
    <t>Tax recoverables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</si>
  <si>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</si>
  <si>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</si>
  <si>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</si>
  <si>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</si>
  <si>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</si>
  <si>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</si>
  <si>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</si>
  <si>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</si>
  <si>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</si>
  <si>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</si>
  <si>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</si>
  <si>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</si>
  <si>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</si>
  <si>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Net profit for the period</t>
  </si>
  <si>
    <t>Notes :</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</si>
  <si>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</si>
  <si>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</si>
  <si>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</si>
  <si>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</si>
  <si>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</si>
  <si>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</si>
  <si>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</si>
  <si>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</si>
  <si>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</si>
  <si>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</si>
  <si>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7.</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</si>
  <si>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</si>
  <si>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</si>
  <si>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</si>
  <si>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</si>
  <si>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</si>
  <si>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</si>
  <si>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</si>
  <si>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</si>
  <si>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</si>
  <si>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</si>
  <si>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</si>
  <si>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</si>
  <si>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</si>
  <si>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</si>
  <si>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</si>
  <si>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</si>
  <si>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</si>
  <si>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The outstanding capital commitments at the end of the current quarter is as follows :</t>
  </si>
  <si>
    <t>Purchase of property, plant and equipment</t>
  </si>
  <si>
    <t>14.</t>
  </si>
  <si>
    <t xml:space="preserve">Review Of Performance </t>
  </si>
  <si>
    <t>15.</t>
  </si>
  <si>
    <t>16.</t>
  </si>
  <si>
    <t xml:space="preserve">Commentary Of Prospects </t>
  </si>
  <si>
    <t>17.</t>
  </si>
  <si>
    <t>18.</t>
  </si>
  <si>
    <t>Current Year</t>
  </si>
  <si>
    <t>Quarter</t>
  </si>
  <si>
    <t>To Date</t>
  </si>
  <si>
    <t>Taxation comprise the following :</t>
  </si>
  <si>
    <t>Based on results for the period</t>
  </si>
  <si>
    <t>- Current taxation</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</si>
  <si>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</si>
  <si>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</si>
  <si>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</si>
  <si>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</si>
  <si>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</si>
  <si>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</si>
  <si>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</si>
  <si>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</si>
  <si>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</si>
  <si>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</si>
  <si>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</si>
  <si>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</si>
  <si>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</si>
  <si>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Net profit for the period (RM'000)</t>
  </si>
  <si>
    <t>Individual Quarter</t>
  </si>
  <si>
    <t>Preceding Year</t>
  </si>
  <si>
    <t>Corresponding</t>
  </si>
  <si>
    <t>Cumulative Quarter</t>
  </si>
  <si>
    <t>Profit for the period</t>
  </si>
  <si>
    <t xml:space="preserve">Taxation           </t>
  </si>
  <si>
    <t>Finance costs</t>
  </si>
  <si>
    <t>Operating profit</t>
  </si>
  <si>
    <t>Administrative expenses</t>
  </si>
  <si>
    <t>Other operating income</t>
  </si>
  <si>
    <t>Gross profit</t>
  </si>
  <si>
    <t>Cost of sales</t>
  </si>
  <si>
    <t>Revenue</t>
  </si>
  <si>
    <t xml:space="preserve">Cash and bank balances </t>
  </si>
  <si>
    <t>Company No. 686148-A</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</si>
  <si>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</si>
  <si>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</si>
  <si>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</si>
  <si>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</si>
  <si>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</si>
  <si>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</si>
  <si>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</si>
  <si>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</si>
  <si>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</si>
  <si>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</si>
  <si>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</si>
  <si>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</si>
  <si>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</si>
  <si>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</si>
  <si>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</si>
  <si>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</si>
  <si>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</si>
  <si>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N/A</t>
  </si>
  <si>
    <t>shares of RM0.10 each in issue ('000)</t>
  </si>
  <si>
    <t>Weighted average number of ordinary</t>
  </si>
  <si>
    <t>Basic Earnings Per Share based on</t>
  </si>
  <si>
    <t xml:space="preserve">   weighted average number of ordinary shares</t>
  </si>
  <si>
    <t>The basic earnings per share for the quarter and cumulative year to date are computed as follow:</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</si>
  <si>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</si>
  <si>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</si>
  <si>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</si>
  <si>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</si>
  <si>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</si>
  <si>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</si>
  <si>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</si>
  <si>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Segment results</t>
  </si>
  <si>
    <t>Interest expense</t>
  </si>
  <si>
    <t>Current Year To Date</t>
  </si>
  <si>
    <t>Other Electronic Components</t>
  </si>
  <si>
    <t>Short-term deposits with a licensed bank</t>
  </si>
  <si>
    <t>Listing expenses</t>
  </si>
  <si>
    <t>Proceeds from disposal of property,plant and equipment</t>
  </si>
  <si>
    <t>Cash and cash equivalent comprise:</t>
  </si>
  <si>
    <t>Current Quarter</t>
  </si>
  <si>
    <t>- Deferred tax</t>
  </si>
  <si>
    <t>Current Year Quarter</t>
  </si>
  <si>
    <t>Changes In The Composition of The Group</t>
  </si>
  <si>
    <t>Authorised and contracted but not provided for :</t>
  </si>
  <si>
    <t>Hire purchase payables - Secured</t>
  </si>
  <si>
    <t>Litigation</t>
  </si>
  <si>
    <t>26.</t>
  </si>
  <si>
    <t>-Non cash items</t>
  </si>
  <si>
    <t>-Interest expense</t>
  </si>
  <si>
    <t>-Interest income</t>
  </si>
  <si>
    <t>Sales of Unquoted Investments / Properties</t>
  </si>
  <si>
    <t>Payment of hire purchase payables</t>
  </si>
  <si>
    <t>Dividends paid</t>
  </si>
  <si>
    <t>Proceeds from issuance of shares</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</si>
  <si>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</si>
  <si>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</si>
  <si>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</si>
  <si>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</si>
  <si>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</si>
  <si>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</si>
  <si>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</si>
  <si>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</si>
  <si>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</si>
  <si>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</si>
  <si>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</si>
  <si>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Holding Company expenses</t>
  </si>
  <si>
    <t>Unaudited</t>
  </si>
  <si>
    <t xml:space="preserve">Audited </t>
  </si>
  <si>
    <t xml:space="preserve"> As At Preceding </t>
  </si>
  <si>
    <t xml:space="preserve">Cash and cash equivalents </t>
  </si>
  <si>
    <t>Development costs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</si>
  <si>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</si>
  <si>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</si>
  <si>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</si>
  <si>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</si>
  <si>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</si>
  <si>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</si>
  <si>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</si>
  <si>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
  </si>
  <si>
    <t xml:space="preserve">Preceding Year </t>
  </si>
  <si>
    <t>#</t>
  </si>
  <si>
    <t>Period</t>
  </si>
  <si>
    <t>Preceding Year Corresponding Quarter</t>
  </si>
  <si>
    <t>Preceding Year Corresponding Period</t>
  </si>
  <si>
    <t>CUMULATIVE QUARTER</t>
  </si>
  <si>
    <t>INDIVIDUAL QUARTER</t>
  </si>
  <si>
    <t>Bonus issue of shares #</t>
  </si>
  <si>
    <t>Current Year           To Date</t>
  </si>
  <si>
    <t xml:space="preserve">Holding Company's Interest Income </t>
  </si>
  <si>
    <t>Interest income in subsidiaries</t>
  </si>
  <si>
    <t>PBT margin</t>
  </si>
  <si>
    <t>EXPLANATORY NOTES</t>
  </si>
  <si>
    <t>Utilisation of Initial Public Offering Proceeds</t>
  </si>
  <si>
    <t>31.12.07</t>
  </si>
  <si>
    <t>Balance as at 31 December 2007</t>
  </si>
  <si>
    <t>Total liabilities</t>
  </si>
  <si>
    <t>Retained profit</t>
  </si>
  <si>
    <t>Effects of changes in exchange rates</t>
  </si>
  <si>
    <t>Director's account</t>
  </si>
  <si>
    <t>Purchase of property, plant and equipment *</t>
  </si>
  <si>
    <t>*            Purchase of property of property,plant and equipment</t>
  </si>
  <si>
    <t xml:space="preserve">                Total acquisition cost</t>
  </si>
  <si>
    <t xml:space="preserve">                Total cash acquisition</t>
  </si>
  <si>
    <t xml:space="preserve">                Acquired under hire purchase loans</t>
  </si>
  <si>
    <t>Underprovision in prior years</t>
  </si>
  <si>
    <t xml:space="preserve"> </t>
  </si>
  <si>
    <t xml:space="preserve">     Relating to the origination and reversal of temporary differences</t>
  </si>
  <si>
    <t xml:space="preserve">     Relating to changes in tax rates</t>
  </si>
  <si>
    <t>Note:</t>
  </si>
  <si>
    <t xml:space="preserve">  N/A - Not Applicable</t>
  </si>
  <si>
    <t>Earnings per share attributable to 
equity holders of the parent (sen) :</t>
  </si>
  <si>
    <t xml:space="preserve"> - Basic</t>
  </si>
  <si>
    <t xml:space="preserve">  - Diluted</t>
  </si>
  <si>
    <t>Note</t>
  </si>
  <si>
    <t>Corresponding Period</t>
  </si>
  <si>
    <t>Debt and equity securities</t>
  </si>
  <si>
    <t>There were no significant changes in estimates that had a material effect on the results of the  Group for the current quarter under review.</t>
  </si>
  <si>
    <t>There were no issuance, cancellations, repurchases, resale and repayment of debt and equity securities for the current quarter under review.</t>
  </si>
  <si>
    <t>Dividends Paid</t>
  </si>
  <si>
    <t>Material Changes in Estimates of Amounts Reported</t>
  </si>
  <si>
    <t>The Group's operations were not materially affected by any major seasonal or cyclical changes during the quarter under review.</t>
  </si>
  <si>
    <t>There were no changes in the the composition of the Group for the current quarter under review.</t>
  </si>
  <si>
    <t>Dividend Payable</t>
  </si>
  <si>
    <t xml:space="preserve">Earnings Per Share </t>
  </si>
  <si>
    <t>There is no diluted earnings per share as the Company does not have any convertible financial instruments as at the current year quarter and current year to date.</t>
  </si>
  <si>
    <t>The earnings per share of the Group in prior year was restated after adjusting for the effect of bonus issue during the current year.</t>
  </si>
  <si>
    <t>There were no material events subsequent to the end of the current quarter under review and up to the date of this announcement.</t>
  </si>
  <si>
    <t xml:space="preserve">Comment on material change in profit before taxation with immediate preceding quarter </t>
  </si>
  <si>
    <t>Immediate Preceding Quarter</t>
  </si>
  <si>
    <t>CONDENSED CONSOLIDATED BALANCE SHEET AS AT 31 MARCH 2008</t>
  </si>
  <si>
    <t>31.03.08</t>
  </si>
  <si>
    <t>31.03.07</t>
  </si>
  <si>
    <t>FOR THE FIRST QUARTER ENDED 31 MARCH 2008</t>
  </si>
  <si>
    <t>Balance as at 1 January 2007</t>
  </si>
  <si>
    <t>Balance as at 31 March 2008</t>
  </si>
  <si>
    <t>Cash generated from operations</t>
  </si>
  <si>
    <t>Net cash generated from operating activities</t>
  </si>
  <si>
    <t>Interest received</t>
  </si>
  <si>
    <t>The auditors’ report  on the financial statements of the Group for the FYE 31 December 2007 were not subject to any audit qualification.</t>
  </si>
  <si>
    <t>The Group comprises the following main business segments for the FYE 31 March 2008:</t>
  </si>
  <si>
    <t>There has been no revalution of property, plant and equipment during the quarter ended 31 March 2008.</t>
  </si>
  <si>
    <t>As at 31 March 2008, all property, plant and equipment were stated at cost less accumulated depreciation.</t>
  </si>
  <si>
    <t>Particulars of the Group's borrowings denominated in Ringgit Malaysia as at 31 March 2008 are as follow:-</t>
  </si>
  <si>
    <t>No dividend has been declared for the current quarter under review.</t>
  </si>
  <si>
    <t>Net cash used in financing activities</t>
  </si>
  <si>
    <t>Net decrease in cash and cash equivalents</t>
  </si>
  <si>
    <t>Fine Pitch Connector Pins</t>
  </si>
  <si>
    <t>There were no changes in contingent liabilities and contingent assets since the last annual balance sheet as at 31 December 2007.</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</si>
</sst>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s>
  <fonts count="14">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8"/>
      <name val="Times New Roman"/>
      <family val="1"/>
    </font>
    <font>
      <sz val="10"/>
      <color indexed="10"/>
      <name val="Times New Roman"/>
      <family val="1"/>
    </font>
    <font>
      <b/>
      <sz val="8"/>
      <name val="Times New Roman"/>
      <family val="1"/>
    </font>
    <font>
      <i/>
      <sz val="10"/>
      <name val="Times New Roman"/>
      <family val="1"/>
    </font>
    <font>
      <sz val="9"/>
      <name val="Times New Roman"/>
      <family val="1"/>
    </font>
    <font>
      <b/>
      <i/>
      <sz val="10"/>
      <name val="Times New Roman"/>
      <family val="1"/>
    </font>
    <font>
      <b/>
      <sz val="9"/>
      <name val="Times New Roman"/>
      <family val="1"/>
    </font>
    <font>
      <b/>
      <sz val="12"/>
      <name val="Times New Roman"/>
      <family val="1"/>
    </font>
    <font>
      <b/>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15" applyNumberFormat="1" applyFont="1" applyFill="1" applyAlignment="1">
      <alignment/>
    </xf>
    <xf numFmtId="0" fontId="2" fillId="0" borderId="0" xfId="0" applyFont="1" applyFill="1" applyAlignment="1">
      <alignment/>
    </xf>
    <xf numFmtId="173" fontId="2" fillId="0" borderId="0" xfId="15" applyNumberFormat="1" applyFont="1" applyFill="1" applyAlignment="1">
      <alignment horizontal="center"/>
    </xf>
    <xf numFmtId="0" fontId="2" fillId="0" borderId="0" xfId="0" applyFont="1" applyFill="1" applyAlignment="1">
      <alignment horizontal="center"/>
    </xf>
    <xf numFmtId="173" fontId="2" fillId="0" borderId="0" xfId="15" applyNumberFormat="1" applyFont="1" applyFill="1" applyAlignment="1">
      <alignment horizontal="right"/>
    </xf>
    <xf numFmtId="173" fontId="2" fillId="0" borderId="0" xfId="15" applyNumberFormat="1" applyFont="1" applyFill="1" applyBorder="1" applyAlignment="1">
      <alignment/>
    </xf>
    <xf numFmtId="173" fontId="2" fillId="0" borderId="1" xfId="15" applyNumberFormat="1" applyFont="1" applyFill="1" applyBorder="1" applyAlignment="1">
      <alignment/>
    </xf>
    <xf numFmtId="0" fontId="2" fillId="0" borderId="0" xfId="0" applyFont="1" applyAlignment="1">
      <alignment/>
    </xf>
    <xf numFmtId="173" fontId="2" fillId="0" borderId="0" xfId="15"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2" fillId="0" borderId="2"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7"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15" applyNumberFormat="1" applyFont="1" applyFill="1" applyBorder="1" applyAlignment="1">
      <alignment horizontal="center"/>
    </xf>
    <xf numFmtId="173" fontId="2" fillId="0" borderId="2" xfId="15"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9" fillId="0" borderId="0" xfId="0" applyFont="1" applyFill="1" applyAlignment="1">
      <alignment horizontal="center"/>
    </xf>
    <xf numFmtId="41" fontId="9" fillId="0" borderId="3" xfId="0" applyNumberFormat="1" applyFont="1" applyFill="1" applyBorder="1" applyAlignment="1">
      <alignment horizontal="center"/>
    </xf>
    <xf numFmtId="41" fontId="9" fillId="0" borderId="0" xfId="0" applyNumberFormat="1" applyFont="1" applyFill="1" applyBorder="1" applyAlignment="1">
      <alignment horizontal="center"/>
    </xf>
    <xf numFmtId="0" fontId="2" fillId="0" borderId="0" xfId="0" applyFont="1" applyFill="1" applyAlignment="1" quotePrefix="1">
      <alignment/>
    </xf>
    <xf numFmtId="0" fontId="3" fillId="0" borderId="0" xfId="0" applyFont="1" applyFill="1" applyAlignment="1">
      <alignment/>
    </xf>
    <xf numFmtId="41" fontId="9" fillId="0" borderId="0" xfId="0" applyNumberFormat="1" applyFont="1" applyFill="1" applyAlignment="1">
      <alignment horizontal="center"/>
    </xf>
    <xf numFmtId="174" fontId="9" fillId="0" borderId="3" xfId="0" applyNumberFormat="1" applyFont="1" applyFill="1" applyBorder="1" applyAlignment="1">
      <alignment horizontal="center"/>
    </xf>
    <xf numFmtId="174" fontId="9" fillId="0" borderId="0" xfId="0" applyNumberFormat="1" applyFont="1" applyFill="1" applyBorder="1" applyAlignment="1">
      <alignment horizontal="center"/>
    </xf>
    <xf numFmtId="15" fontId="10" fillId="0" borderId="0" xfId="0" applyNumberFormat="1" applyFont="1" applyFill="1" applyAlignment="1" quotePrefix="1">
      <alignment horizontal="left"/>
    </xf>
    <xf numFmtId="173" fontId="2" fillId="0" borderId="0" xfId="15" applyNumberFormat="1" applyFont="1" applyAlignment="1">
      <alignment horizontal="center"/>
    </xf>
    <xf numFmtId="41" fontId="1" fillId="0" borderId="0" xfId="0" applyNumberFormat="1" applyFont="1" applyFill="1" applyAlignment="1">
      <alignment/>
    </xf>
    <xf numFmtId="173" fontId="2" fillId="0" borderId="2" xfId="15" applyNumberFormat="1" applyFont="1" applyFill="1" applyBorder="1" applyAlignment="1">
      <alignment/>
    </xf>
    <xf numFmtId="173" fontId="2" fillId="0" borderId="4" xfId="15" applyNumberFormat="1" applyFont="1" applyFill="1" applyBorder="1" applyAlignment="1">
      <alignment/>
    </xf>
    <xf numFmtId="173" fontId="2" fillId="0" borderId="5" xfId="15" applyNumberFormat="1" applyFont="1" applyFill="1" applyBorder="1" applyAlignment="1">
      <alignment/>
    </xf>
    <xf numFmtId="173" fontId="2" fillId="0" borderId="6" xfId="15" applyNumberFormat="1" applyFont="1" applyFill="1" applyBorder="1" applyAlignment="1">
      <alignment/>
    </xf>
    <xf numFmtId="37" fontId="2" fillId="0" borderId="0" xfId="0" applyNumberFormat="1" applyFont="1" applyFill="1" applyAlignment="1">
      <alignment horizontal="left"/>
    </xf>
    <xf numFmtId="41" fontId="2" fillId="0" borderId="2" xfId="0" applyNumberFormat="1" applyFont="1" applyFill="1" applyBorder="1" applyAlignment="1">
      <alignment/>
    </xf>
    <xf numFmtId="41" fontId="2" fillId="0" borderId="2" xfId="0" applyNumberFormat="1" applyFont="1" applyBorder="1" applyAlignment="1">
      <alignment/>
    </xf>
    <xf numFmtId="9" fontId="6" fillId="0" borderId="0" xfId="20" applyFont="1" applyFill="1" applyAlignment="1">
      <alignment/>
    </xf>
    <xf numFmtId="41" fontId="2" fillId="0" borderId="3" xfId="0" applyNumberFormat="1" applyFont="1" applyFill="1" applyBorder="1" applyAlignment="1">
      <alignment/>
    </xf>
    <xf numFmtId="0" fontId="1" fillId="0" borderId="0" xfId="0" applyFont="1" applyFill="1" applyAlignment="1">
      <alignment horizontal="center"/>
    </xf>
    <xf numFmtId="0" fontId="11" fillId="0" borderId="0" xfId="0" applyFont="1" applyFill="1" applyAlignment="1">
      <alignment horizontal="center"/>
    </xf>
    <xf numFmtId="41" fontId="12" fillId="0" borderId="0" xfId="0" applyNumberFormat="1" applyFont="1" applyAlignment="1">
      <alignment/>
    </xf>
    <xf numFmtId="41" fontId="12" fillId="0" borderId="0" xfId="0" applyNumberFormat="1" applyFont="1" applyFill="1" applyAlignment="1">
      <alignment/>
    </xf>
    <xf numFmtId="173" fontId="1" fillId="0" borderId="0" xfId="15" applyNumberFormat="1" applyFont="1" applyFill="1" applyAlignment="1">
      <alignment/>
    </xf>
    <xf numFmtId="173" fontId="1" fillId="0" borderId="0" xfId="15" applyNumberFormat="1" applyFont="1" applyFill="1" applyAlignment="1">
      <alignment horizontal="center"/>
    </xf>
    <xf numFmtId="0" fontId="0" fillId="0" borderId="0" xfId="0" applyFill="1" applyAlignment="1">
      <alignment/>
    </xf>
    <xf numFmtId="41" fontId="2" fillId="0" borderId="1" xfId="0" applyNumberFormat="1" applyFont="1" applyFill="1" applyBorder="1" applyAlignment="1">
      <alignment/>
    </xf>
    <xf numFmtId="0" fontId="2" fillId="0" borderId="0" xfId="0" applyFont="1" applyFill="1" applyBorder="1" applyAlignment="1">
      <alignment horizontal="center"/>
    </xf>
    <xf numFmtId="0" fontId="11" fillId="0" borderId="0" xfId="0" applyFont="1" applyFill="1" applyAlignment="1">
      <alignment horizontal="center" vertical="justify"/>
    </xf>
    <xf numFmtId="41" fontId="9" fillId="0" borderId="0" xfId="0" applyNumberFormat="1" applyFont="1" applyFill="1" applyBorder="1" applyAlignment="1">
      <alignment horizontal="right"/>
    </xf>
    <xf numFmtId="43" fontId="2" fillId="0" borderId="3" xfId="15"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15" applyNumberFormat="1" applyFont="1" applyFill="1" applyBorder="1" applyAlignment="1">
      <alignment/>
    </xf>
    <xf numFmtId="173" fontId="1" fillId="0" borderId="0" xfId="15"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2" xfId="0" applyNumberFormat="1" applyFont="1" applyFill="1" applyBorder="1" applyAlignment="1">
      <alignment horizontal="center"/>
    </xf>
    <xf numFmtId="41" fontId="0" fillId="0" borderId="0" xfId="0" applyNumberFormat="1" applyFont="1" applyFill="1" applyAlignment="1">
      <alignment/>
    </xf>
    <xf numFmtId="173" fontId="2" fillId="0" borderId="7" xfId="15"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19" applyFont="1" applyFill="1">
      <alignment/>
      <protection/>
    </xf>
    <xf numFmtId="0" fontId="2" fillId="0" borderId="0" xfId="19" applyFont="1" applyFill="1" applyBorder="1" applyAlignment="1">
      <alignment horizontal="center"/>
      <protection/>
    </xf>
    <xf numFmtId="0" fontId="1" fillId="0" borderId="0" xfId="0" applyFont="1" applyFill="1" applyAlignment="1">
      <alignment horizontal="center" vertical="justify"/>
    </xf>
    <xf numFmtId="0" fontId="8" fillId="0" borderId="0" xfId="19" applyFont="1" applyFill="1" applyBorder="1" applyAlignment="1">
      <alignment horizontal="center"/>
      <protection/>
    </xf>
    <xf numFmtId="0" fontId="0" fillId="0" borderId="0" xfId="19" applyFont="1" applyFill="1">
      <alignment/>
      <protection/>
    </xf>
    <xf numFmtId="173" fontId="2" fillId="0" borderId="1" xfId="15" applyNumberFormat="1" applyFont="1" applyFill="1" applyBorder="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0" fontId="1" fillId="0" borderId="0" xfId="0" applyFont="1" applyFill="1" applyBorder="1" applyAlignment="1">
      <alignment horizontal="center"/>
    </xf>
    <xf numFmtId="0" fontId="2" fillId="0" borderId="0" xfId="0" applyNumberFormat="1" applyFont="1" applyFill="1" applyAlignment="1">
      <alignment/>
    </xf>
    <xf numFmtId="0" fontId="11" fillId="0" borderId="0" xfId="0" applyFont="1" applyFill="1" applyAlignment="1">
      <alignment horizontal="right"/>
    </xf>
    <xf numFmtId="0" fontId="2" fillId="0" borderId="6" xfId="0" applyFont="1" applyFill="1" applyBorder="1" applyAlignment="1">
      <alignment/>
    </xf>
    <xf numFmtId="0" fontId="2" fillId="0" borderId="5" xfId="0" applyFont="1" applyFill="1" applyBorder="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8" xfId="15" applyNumberFormat="1" applyFont="1" applyBorder="1" applyAlignment="1">
      <alignment/>
    </xf>
    <xf numFmtId="41" fontId="2" fillId="0" borderId="9" xfId="15"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2" xfId="0" applyNumberFormat="1" applyFont="1" applyBorder="1" applyAlignment="1">
      <alignment/>
    </xf>
    <xf numFmtId="0" fontId="1" fillId="0" borderId="0" xfId="19" applyFont="1" applyFill="1" applyBorder="1" applyAlignment="1">
      <alignment horizontal="right"/>
      <protection/>
    </xf>
    <xf numFmtId="0" fontId="1" fillId="0" borderId="0" xfId="19" applyFont="1" applyFill="1" applyBorder="1" applyAlignment="1">
      <alignment horizontal="right" wrapText="1"/>
      <protection/>
    </xf>
    <xf numFmtId="10" fontId="0" fillId="0" borderId="0" xfId="20" applyNumberFormat="1" applyFont="1" applyAlignment="1">
      <alignment/>
    </xf>
    <xf numFmtId="0" fontId="1" fillId="0" borderId="0" xfId="0" applyFont="1" applyFill="1" applyAlignment="1">
      <alignment horizontal="right"/>
    </xf>
    <xf numFmtId="0" fontId="1" fillId="0" borderId="0" xfId="19" applyFont="1" applyFill="1" applyAlignment="1">
      <alignment horizontal="right" wrapText="1"/>
      <protection/>
    </xf>
    <xf numFmtId="10" fontId="2" fillId="0" borderId="0" xfId="20" applyNumberFormat="1" applyFont="1" applyFill="1" applyAlignment="1">
      <alignment horizontal="center"/>
    </xf>
    <xf numFmtId="173" fontId="2" fillId="0" borderId="0" xfId="0" applyNumberFormat="1" applyFont="1" applyFill="1" applyAlignment="1">
      <alignment/>
    </xf>
    <xf numFmtId="173" fontId="2" fillId="0" borderId="2" xfId="0" applyNumberFormat="1" applyFont="1" applyFill="1" applyBorder="1" applyAlignment="1">
      <alignment/>
    </xf>
    <xf numFmtId="0" fontId="0" fillId="0" borderId="0" xfId="0" applyFont="1" applyFill="1" applyAlignment="1">
      <alignment/>
    </xf>
    <xf numFmtId="173" fontId="2" fillId="0" borderId="0" xfId="15" applyNumberFormat="1" applyFont="1" applyFill="1" applyAlignment="1" quotePrefix="1">
      <alignment/>
    </xf>
    <xf numFmtId="41" fontId="9" fillId="0" borderId="3" xfId="0" applyNumberFormat="1" applyFont="1" applyFill="1" applyBorder="1" applyAlignment="1">
      <alignment horizontal="lef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6" fillId="0" borderId="0" xfId="0" applyFont="1" applyFill="1" applyAlignment="1">
      <alignment/>
    </xf>
    <xf numFmtId="3" fontId="2" fillId="0" borderId="1" xfId="0" applyNumberFormat="1" applyFont="1" applyBorder="1" applyAlignment="1">
      <alignment/>
    </xf>
    <xf numFmtId="41" fontId="2" fillId="0" borderId="6" xfId="0" applyNumberFormat="1" applyFont="1" applyFill="1" applyBorder="1" applyAlignment="1">
      <alignment/>
    </xf>
    <xf numFmtId="41" fontId="2" fillId="0" borderId="5" xfId="0" applyNumberFormat="1" applyFont="1" applyFill="1" applyBorder="1" applyAlignment="1">
      <alignment/>
    </xf>
    <xf numFmtId="0" fontId="2" fillId="0" borderId="2" xfId="0" applyFont="1" applyFill="1" applyBorder="1" applyAlignment="1">
      <alignment/>
    </xf>
    <xf numFmtId="41" fontId="11" fillId="0" borderId="0" xfId="0" applyNumberFormat="1" applyFont="1" applyAlignment="1">
      <alignment horizontal="center"/>
    </xf>
    <xf numFmtId="43" fontId="2" fillId="0" borderId="0" xfId="15"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1" fillId="0" borderId="0" xfId="0" applyFont="1" applyFill="1" applyAlignment="1">
      <alignment horizontal="center" wrapText="1"/>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41" fontId="9" fillId="0" borderId="3" xfId="0" applyNumberFormat="1"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2" xfId="15"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2" xfId="0" applyNumberFormat="1" applyFont="1" applyBorder="1" applyAlignment="1">
      <alignment/>
    </xf>
    <xf numFmtId="187" fontId="2" fillId="0" borderId="2" xfId="0" applyNumberFormat="1" applyFont="1" applyBorder="1" applyAlignment="1">
      <alignment/>
    </xf>
    <xf numFmtId="41" fontId="2" fillId="0" borderId="2" xfId="15" applyNumberFormat="1" applyFont="1" applyFill="1" applyBorder="1" applyAlignment="1">
      <alignment/>
    </xf>
    <xf numFmtId="43" fontId="2" fillId="0" borderId="3" xfId="15" applyFont="1" applyFill="1" applyBorder="1" applyAlignment="1">
      <alignment/>
    </xf>
    <xf numFmtId="0" fontId="1" fillId="0" borderId="0" xfId="0" applyFont="1" applyFill="1" applyAlignment="1">
      <alignment horizontal="center"/>
    </xf>
    <xf numFmtId="0" fontId="2" fillId="0" borderId="0" xfId="0" applyFont="1" applyBorder="1" applyAlignment="1">
      <alignment horizontal="left" vertical="justify" wrapText="1"/>
    </xf>
    <xf numFmtId="0" fontId="2" fillId="0" borderId="0" xfId="0" applyFont="1" applyFill="1" applyAlignment="1">
      <alignment horizontal="left" wrapText="1"/>
    </xf>
    <xf numFmtId="0" fontId="2" fillId="0" borderId="0" xfId="0" applyFont="1" applyFill="1" applyBorder="1" applyAlignment="1">
      <alignment horizontal="left" wrapText="1"/>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9525</xdr:rowOff>
    </xdr:from>
    <xdr:to>
      <xdr:col>3</xdr:col>
      <xdr:colOff>866775</xdr:colOff>
      <xdr:row>62</xdr:row>
      <xdr:rowOff>0</xdr:rowOff>
    </xdr:to>
    <xdr:sp>
      <xdr:nvSpPr>
        <xdr:cNvPr id="1" name="TextBox 1"/>
        <xdr:cNvSpPr txBox="1">
          <a:spLocks noChangeArrowheads="1"/>
        </xdr:cNvSpPr>
      </xdr:nvSpPr>
      <xdr:spPr>
        <a:xfrm>
          <a:off x="19050" y="11058525"/>
          <a:ext cx="6667500" cy="752475"/>
        </a:xfrm>
        <a:prstGeom prst="rect">
          <a:avLst/>
        </a:prstGeom>
        <a:noFill/>
        <a:ln w="9525" cmpd="sng">
          <a:noFill/>
        </a:ln>
      </xdr:spPr>
      <xdr:txBody>
        <a:bodyPr vertOverflow="clip" wrap="square"/>
        <a:p>
          <a:pPr algn="l">
            <a:defRPr/>
          </a:pPr>
          <a:r>
            <a:rPr lang="en-US" cap="none" sz="1000" b="0" i="0" u="none" baseline="0"/>
            <a:t>
(The  unaudited Condensed Consolidated Balance Sheet should be read in conjunction with the audited financial statements of  JHM Consolidation Berhad for the financial year ended 31 December 2007 and the accompanying explanatory notes attached to this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48</xdr:row>
      <xdr:rowOff>0</xdr:rowOff>
    </xdr:from>
    <xdr:to>
      <xdr:col>6</xdr:col>
      <xdr:colOff>676275</xdr:colOff>
      <xdr:row>48</xdr:row>
      <xdr:rowOff>0</xdr:rowOff>
    </xdr:to>
    <xdr:sp>
      <xdr:nvSpPr>
        <xdr:cNvPr id="1" name="TextBox 2"/>
        <xdr:cNvSpPr txBox="1">
          <a:spLocks noChangeArrowheads="1"/>
        </xdr:cNvSpPr>
      </xdr:nvSpPr>
      <xdr:spPr>
        <a:xfrm>
          <a:off x="285750" y="8429625"/>
          <a:ext cx="5486400" cy="0"/>
        </a:xfrm>
        <a:prstGeom prst="rect">
          <a:avLst/>
        </a:prstGeom>
        <a:solidFill>
          <a:srgbClr val="FFFFFF"/>
        </a:solidFill>
        <a:ln w="9525" cmpd="sng">
          <a:noFill/>
        </a:ln>
      </xdr:spPr>
      <xdr:txBody>
        <a:bodyPr vertOverflow="clip" wrap="square"/>
        <a:p>
          <a:pPr algn="l">
            <a:defRPr/>
          </a:pPr>
          <a:r>
            <a:rPr lang="en-US" cap="none" sz="1000" b="0" i="0" u="none" baseline="0"/>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une 2006No comparative figures are available as this is the first quarterly report to Bursa Malaysia Securities berhad.</a:t>
          </a:r>
        </a:p>
      </xdr:txBody>
    </xdr:sp>
    <xdr:clientData/>
  </xdr:twoCellAnchor>
  <xdr:twoCellAnchor>
    <xdr:from>
      <xdr:col>0</xdr:col>
      <xdr:colOff>9525</xdr:colOff>
      <xdr:row>44</xdr:row>
      <xdr:rowOff>19050</xdr:rowOff>
    </xdr:from>
    <xdr:to>
      <xdr:col>8</xdr:col>
      <xdr:colOff>809625</xdr:colOff>
      <xdr:row>48</xdr:row>
      <xdr:rowOff>0</xdr:rowOff>
    </xdr:to>
    <xdr:sp>
      <xdr:nvSpPr>
        <xdr:cNvPr id="2" name="TextBox 3"/>
        <xdr:cNvSpPr txBox="1">
          <a:spLocks noChangeArrowheads="1"/>
        </xdr:cNvSpPr>
      </xdr:nvSpPr>
      <xdr:spPr>
        <a:xfrm>
          <a:off x="9525" y="7734300"/>
          <a:ext cx="6934200" cy="695325"/>
        </a:xfrm>
        <a:prstGeom prst="rect">
          <a:avLst/>
        </a:prstGeom>
        <a:noFill/>
        <a:ln w="9525" cmpd="sng">
          <a:noFill/>
        </a:ln>
      </xdr:spPr>
      <xdr:txBody>
        <a:bodyPr vertOverflow="clip" wrap="square"/>
        <a:p>
          <a:pPr algn="l">
            <a:defRPr/>
          </a:pPr>
          <a:r>
            <a:rPr lang="en-US" cap="none" sz="1000" b="0" i="0" u="none" baseline="0"/>
            <a:t>(The  unaudited Condensed Consolidated Income Statements should be read in conjunction with the audited financial statements of  JHM Consolidation Berhad for the financial year ended 31 December 2007 and the accompanying explanatory notes attached to this report)</a:t>
          </a:r>
        </a:p>
      </xdr:txBody>
    </xdr:sp>
    <xdr:clientData/>
  </xdr:twoCellAnchor>
  <xdr:twoCellAnchor>
    <xdr:from>
      <xdr:col>0</xdr:col>
      <xdr:colOff>314325</xdr:colOff>
      <xdr:row>48</xdr:row>
      <xdr:rowOff>0</xdr:rowOff>
    </xdr:from>
    <xdr:to>
      <xdr:col>6</xdr:col>
      <xdr:colOff>676275</xdr:colOff>
      <xdr:row>48</xdr:row>
      <xdr:rowOff>0</xdr:rowOff>
    </xdr:to>
    <xdr:sp>
      <xdr:nvSpPr>
        <xdr:cNvPr id="3" name="TextBox 4"/>
        <xdr:cNvSpPr txBox="1">
          <a:spLocks noChangeArrowheads="1"/>
        </xdr:cNvSpPr>
      </xdr:nvSpPr>
      <xdr:spPr>
        <a:xfrm>
          <a:off x="314325" y="8429625"/>
          <a:ext cx="5457825" cy="0"/>
        </a:xfrm>
        <a:prstGeom prst="rect">
          <a:avLst/>
        </a:prstGeom>
        <a:noFill/>
        <a:ln w="9525" cmpd="sng">
          <a:noFill/>
        </a:ln>
      </xdr:spPr>
      <xdr:txBody>
        <a:bodyPr vertOverflow="clip" wrap="square"/>
        <a:p>
          <a:pPr algn="l">
            <a:defRPr/>
          </a:pPr>
          <a:r>
            <a:rPr lang="en-US" cap="none" sz="1000" b="0" i="0" u="none" baseline="0"/>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33</xdr:row>
      <xdr:rowOff>9525</xdr:rowOff>
    </xdr:from>
    <xdr:to>
      <xdr:col>5</xdr:col>
      <xdr:colOff>0</xdr:colOff>
      <xdr:row>40</xdr:row>
      <xdr:rowOff>9525</xdr:rowOff>
    </xdr:to>
    <xdr:sp>
      <xdr:nvSpPr>
        <xdr:cNvPr id="1" name="TextBox 1"/>
        <xdr:cNvSpPr txBox="1">
          <a:spLocks noChangeArrowheads="1"/>
        </xdr:cNvSpPr>
      </xdr:nvSpPr>
      <xdr:spPr>
        <a:xfrm>
          <a:off x="257175" y="5410200"/>
          <a:ext cx="5581650" cy="1133475"/>
        </a:xfrm>
        <a:prstGeom prst="rect">
          <a:avLst/>
        </a:prstGeom>
        <a:noFill/>
        <a:ln w="9525" cmpd="sng">
          <a:noFill/>
        </a:ln>
      </xdr:spPr>
      <xdr:txBody>
        <a:bodyPr vertOverflow="clip" wrap="square"/>
        <a:p>
          <a:pPr algn="l">
            <a:defRPr/>
          </a:pPr>
          <a:r>
            <a:rPr lang="en-US" cap="none" sz="1000" b="0" i="0" u="none" baseline="0"/>
            <a:t>Bonus issue of 41,000,000 new ordinary shares of RM0.10 each in JHM ("JHM Shares") are issued and credited as fully paid-up to the shareholders of JHM on the basis of one (1) new JHM Share for every two (2) existing JHM Shares held as at the entitlement date on 14 June 2007.
The said JHM Shares were granted listng and quotation on the MESDAQ Market of Bursa Malaysia Securities Berhad on 15 June 2007.
</a:t>
          </a:r>
        </a:p>
      </xdr:txBody>
    </xdr:sp>
    <xdr:clientData/>
  </xdr:twoCellAnchor>
  <xdr:twoCellAnchor>
    <xdr:from>
      <xdr:col>0</xdr:col>
      <xdr:colOff>19050</xdr:colOff>
      <xdr:row>41</xdr:row>
      <xdr:rowOff>9525</xdr:rowOff>
    </xdr:from>
    <xdr:to>
      <xdr:col>5</xdr:col>
      <xdr:colOff>0</xdr:colOff>
      <xdr:row>45</xdr:row>
      <xdr:rowOff>0</xdr:rowOff>
    </xdr:to>
    <xdr:sp>
      <xdr:nvSpPr>
        <xdr:cNvPr id="2" name="TextBox 5"/>
        <xdr:cNvSpPr txBox="1">
          <a:spLocks noChangeArrowheads="1"/>
        </xdr:cNvSpPr>
      </xdr:nvSpPr>
      <xdr:spPr>
        <a:xfrm>
          <a:off x="19050" y="6705600"/>
          <a:ext cx="5819775" cy="638175"/>
        </a:xfrm>
        <a:prstGeom prst="rect">
          <a:avLst/>
        </a:prstGeom>
        <a:no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of  JHM Consolidation Berhad for the financial year ended 31 December 2007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65</xdr:row>
      <xdr:rowOff>47625</xdr:rowOff>
    </xdr:from>
    <xdr:ext cx="76200" cy="200025"/>
    <xdr:sp>
      <xdr:nvSpPr>
        <xdr:cNvPr id="1" name="TextBox 1"/>
        <xdr:cNvSpPr txBox="1">
          <a:spLocks noChangeArrowheads="1"/>
        </xdr:cNvSpPr>
      </xdr:nvSpPr>
      <xdr:spPr>
        <a:xfrm>
          <a:off x="4067175" y="10534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64</xdr:row>
      <xdr:rowOff>0</xdr:rowOff>
    </xdr:from>
    <xdr:to>
      <xdr:col>5</xdr:col>
      <xdr:colOff>0</xdr:colOff>
      <xdr:row>68</xdr:row>
      <xdr:rowOff>9525</xdr:rowOff>
    </xdr:to>
    <xdr:sp>
      <xdr:nvSpPr>
        <xdr:cNvPr id="2" name="TextBox 2"/>
        <xdr:cNvSpPr txBox="1">
          <a:spLocks noChangeArrowheads="1"/>
        </xdr:cNvSpPr>
      </xdr:nvSpPr>
      <xdr:spPr>
        <a:xfrm>
          <a:off x="28575" y="10325100"/>
          <a:ext cx="6486525" cy="657225"/>
        </a:xfrm>
        <a:prstGeom prst="rect">
          <a:avLst/>
        </a:prstGeom>
        <a:noFill/>
        <a:ln w="9525" cmpd="sng">
          <a:noFill/>
        </a:ln>
      </xdr:spPr>
      <xdr:txBody>
        <a:bodyPr vertOverflow="clip" wrap="square"/>
        <a:p>
          <a:pPr algn="l">
            <a:defRPr/>
          </a:pPr>
          <a:r>
            <a:rPr lang="en-US" cap="none" sz="1000" b="0" i="0" u="none" baseline="0"/>
            <a:t>(The  unaudited Condensed Consolidated Cash Flow Statement should be read in conjunction with the audited financial statements of  JHM Consolidation Berhad for the financial year ended 31 December 2007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142</xdr:row>
      <xdr:rowOff>152400</xdr:rowOff>
    </xdr:from>
    <xdr:to>
      <xdr:col>9</xdr:col>
      <xdr:colOff>666750</xdr:colOff>
      <xdr:row>150</xdr:row>
      <xdr:rowOff>123825</xdr:rowOff>
    </xdr:to>
    <xdr:sp>
      <xdr:nvSpPr>
        <xdr:cNvPr id="1" name="Text 18"/>
        <xdr:cNvSpPr txBox="1">
          <a:spLocks noChangeArrowheads="1"/>
        </xdr:cNvSpPr>
      </xdr:nvSpPr>
      <xdr:spPr>
        <a:xfrm>
          <a:off x="304800" y="23726775"/>
          <a:ext cx="7343775" cy="1266825"/>
        </a:xfrm>
        <a:prstGeom prst="rect">
          <a:avLst/>
        </a:prstGeom>
        <a:noFill/>
        <a:ln w="1" cmpd="sng">
          <a:noFill/>
        </a:ln>
      </xdr:spPr>
      <xdr:txBody>
        <a:bodyPr vertOverflow="clip" wrap="square"/>
        <a:p>
          <a:pPr algn="just">
            <a:defRPr/>
          </a:pPr>
          <a:r>
            <a:rPr lang="en-US" cap="none" sz="1000" b="0" i="0" u="none" baseline="0"/>
            <a:t>The Group recorded a consolidated profit before taxation of RM1.26 million on the back of revenue of RM11.72 million for the current quarter under review. The revenue and profit before taxation for the cumulative 3 months financial period ended 31 March 2008 of the Group has reduced by 11.12% and 6.18% respectively from the amount recorded in the preceding year corresponding period ended 31 March 2007.
The main contributor to the total revenue of the Group for the FYE 31 March 2008 were derived from the sales of components related to HB LED which contributed 86.38% followed by sales of fine pitch connector pins contribution of 10.95%. The decrease in revenue and profit before taxation was mainly due to the lower sales of components related to HB LED. 
</a:t>
          </a:r>
        </a:p>
      </xdr:txBody>
    </xdr:sp>
    <xdr:clientData/>
  </xdr:twoCellAnchor>
  <xdr:twoCellAnchor>
    <xdr:from>
      <xdr:col>1</xdr:col>
      <xdr:colOff>47625</xdr:colOff>
      <xdr:row>171</xdr:row>
      <xdr:rowOff>152400</xdr:rowOff>
    </xdr:from>
    <xdr:to>
      <xdr:col>9</xdr:col>
      <xdr:colOff>638175</xdr:colOff>
      <xdr:row>178</xdr:row>
      <xdr:rowOff>95250</xdr:rowOff>
    </xdr:to>
    <xdr:sp>
      <xdr:nvSpPr>
        <xdr:cNvPr id="2" name="Text 18"/>
        <xdr:cNvSpPr txBox="1">
          <a:spLocks noChangeArrowheads="1"/>
        </xdr:cNvSpPr>
      </xdr:nvSpPr>
      <xdr:spPr>
        <a:xfrm>
          <a:off x="352425" y="28717875"/>
          <a:ext cx="7267575" cy="1076325"/>
        </a:xfrm>
        <a:prstGeom prst="rect">
          <a:avLst/>
        </a:prstGeom>
        <a:noFill/>
        <a:ln w="1" cmpd="sng">
          <a:noFill/>
        </a:ln>
      </xdr:spPr>
      <xdr:txBody>
        <a:bodyPr vertOverflow="clip" wrap="square"/>
        <a:p>
          <a:pPr algn="just">
            <a:defRPr/>
          </a:pPr>
          <a:r>
            <a:rPr lang="en-US" cap="none" sz="1000" b="0" i="0" u="none" baseline="0"/>
            <a:t>The sales of components related to HB LED continued to be the main contributor to the Group. However increasing demand in fine pitch connector pins which contributed  10.95% and 21.68% of the total revenue recorded and segmented profit before taxation for the current quarter ended 31 March 2008 respectively are seeing positive results from its expanded production capacity. This will enhance the profitability of the Group for the remaining period of the financial year ended 2008
Barring any unforeseen circumstances, the Board believes that the Group will perform satisfactorily for FYE 31 December 2008.
.
</a:t>
          </a:r>
        </a:p>
      </xdr:txBody>
    </xdr:sp>
    <xdr:clientData/>
  </xdr:twoCellAnchor>
  <xdr:twoCellAnchor>
    <xdr:from>
      <xdr:col>1</xdr:col>
      <xdr:colOff>9525</xdr:colOff>
      <xdr:row>214</xdr:row>
      <xdr:rowOff>9525</xdr:rowOff>
    </xdr:from>
    <xdr:to>
      <xdr:col>9</xdr:col>
      <xdr:colOff>371475</xdr:colOff>
      <xdr:row>216</xdr:row>
      <xdr:rowOff>133350</xdr:rowOff>
    </xdr:to>
    <xdr:sp>
      <xdr:nvSpPr>
        <xdr:cNvPr id="3" name="Text 18"/>
        <xdr:cNvSpPr txBox="1">
          <a:spLocks noChangeArrowheads="1"/>
        </xdr:cNvSpPr>
      </xdr:nvSpPr>
      <xdr:spPr>
        <a:xfrm>
          <a:off x="314325" y="34232850"/>
          <a:ext cx="7038975" cy="447675"/>
        </a:xfrm>
        <a:prstGeom prst="rect">
          <a:avLst/>
        </a:prstGeom>
        <a:noFill/>
        <a:ln w="1" cmpd="sng">
          <a:noFill/>
        </a:ln>
      </xdr:spPr>
      <xdr:txBody>
        <a:bodyPr vertOverflow="clip" wrap="square"/>
        <a:p>
          <a:pPr algn="just">
            <a:defRPr/>
          </a:pPr>
          <a:r>
            <a:rPr lang="en-US" cap="none" sz="1000" b="0" i="0" u="none" baseline="0">
              <a:solidFill>
                <a:srgbClr val="000000"/>
              </a:solidFill>
            </a:rPr>
            <a:t>There were no sale of unquoted investments or properties for the current quarter under review and financial year-to-date.</a:t>
          </a:r>
        </a:p>
      </xdr:txBody>
    </xdr:sp>
    <xdr:clientData/>
  </xdr:twoCellAnchor>
  <xdr:twoCellAnchor>
    <xdr:from>
      <xdr:col>1</xdr:col>
      <xdr:colOff>9525</xdr:colOff>
      <xdr:row>218</xdr:row>
      <xdr:rowOff>133350</xdr:rowOff>
    </xdr:from>
    <xdr:to>
      <xdr:col>9</xdr:col>
      <xdr:colOff>438150</xdr:colOff>
      <xdr:row>223</xdr:row>
      <xdr:rowOff>0</xdr:rowOff>
    </xdr:to>
    <xdr:sp>
      <xdr:nvSpPr>
        <xdr:cNvPr id="4" name="Text 18"/>
        <xdr:cNvSpPr txBox="1">
          <a:spLocks noChangeArrowheads="1"/>
        </xdr:cNvSpPr>
      </xdr:nvSpPr>
      <xdr:spPr>
        <a:xfrm>
          <a:off x="314325" y="35004375"/>
          <a:ext cx="7105650" cy="676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and financial year-to-date.
(b)There were no investments in quoted securities as at the end of the reporting period.
</a:t>
          </a:r>
        </a:p>
      </xdr:txBody>
    </xdr:sp>
    <xdr:clientData/>
  </xdr:twoCellAnchor>
  <xdr:twoCellAnchor>
    <xdr:from>
      <xdr:col>1</xdr:col>
      <xdr:colOff>9525</xdr:colOff>
      <xdr:row>256</xdr:row>
      <xdr:rowOff>9525</xdr:rowOff>
    </xdr:from>
    <xdr:to>
      <xdr:col>9</xdr:col>
      <xdr:colOff>333375</xdr:colOff>
      <xdr:row>257</xdr:row>
      <xdr:rowOff>133350</xdr:rowOff>
    </xdr:to>
    <xdr:sp>
      <xdr:nvSpPr>
        <xdr:cNvPr id="5" name="Text 18"/>
        <xdr:cNvSpPr txBox="1">
          <a:spLocks noChangeArrowheads="1"/>
        </xdr:cNvSpPr>
      </xdr:nvSpPr>
      <xdr:spPr>
        <a:xfrm>
          <a:off x="314325" y="41090850"/>
          <a:ext cx="7000875"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260</xdr:row>
      <xdr:rowOff>123825</xdr:rowOff>
    </xdr:from>
    <xdr:to>
      <xdr:col>9</xdr:col>
      <xdr:colOff>438150</xdr:colOff>
      <xdr:row>271</xdr:row>
      <xdr:rowOff>0</xdr:rowOff>
    </xdr:to>
    <xdr:sp>
      <xdr:nvSpPr>
        <xdr:cNvPr id="6" name="Text 18"/>
        <xdr:cNvSpPr txBox="1">
          <a:spLocks noChangeArrowheads="1"/>
        </xdr:cNvSpPr>
      </xdr:nvSpPr>
      <xdr:spPr>
        <a:xfrm>
          <a:off x="304800" y="41852850"/>
          <a:ext cx="7115175" cy="16573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The Company through its acting lawyers had appeared in Court on 30 April 2008 and the case has been fixed for trial on 24 September 2008 by the Court.
Apart from the said litigation, the Group does not have any other litigation as at the date of this report.
</a:t>
          </a:r>
        </a:p>
      </xdr:txBody>
    </xdr:sp>
    <xdr:clientData/>
  </xdr:twoCellAnchor>
  <xdr:twoCellAnchor>
    <xdr:from>
      <xdr:col>0</xdr:col>
      <xdr:colOff>247650</xdr:colOff>
      <xdr:row>8</xdr:row>
      <xdr:rowOff>38100</xdr:rowOff>
    </xdr:from>
    <xdr:to>
      <xdr:col>8</xdr:col>
      <xdr:colOff>581025</xdr:colOff>
      <xdr:row>46</xdr:row>
      <xdr:rowOff>47625</xdr:rowOff>
    </xdr:to>
    <xdr:sp>
      <xdr:nvSpPr>
        <xdr:cNvPr id="7" name="TextBox 16"/>
        <xdr:cNvSpPr txBox="1">
          <a:spLocks noChangeArrowheads="1"/>
        </xdr:cNvSpPr>
      </xdr:nvSpPr>
      <xdr:spPr>
        <a:xfrm>
          <a:off x="247650" y="1371600"/>
          <a:ext cx="6629400" cy="6162675"/>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MESDAQ Market.
The interim financial statements should be read in conjunction with the audited financial statements of  JHM Consolidation Berhad for the financial year ended ("FYE") 31 December 2007. The explanatory notes attached to the interim financial statements provide an explanation of events and transactions that are significant to an understanding of the changes in the financial position and performance of the Group since the FYE 31 December 2007.
The significant accounting policies and methods of computation applied in the interim financial statements of the Group are consistent with those adopted in the audited financial statements of the Group for the FYE 31 December 2007 except for the adoption of the following new and revised FRS and new interpretations which are effective for the financial period beginning on or after 1 January 2008: 
FRS 107                                       :Cash Flow Statements
FRS 111                                       :Construction Contracts
FRS 112                                       : Income Taxes 
FRS 118                                       : Revenue
FRS 120                                       : Accounting for Government Grants and Disclosure of Government Assistance
FRS 134                                       :Interim Financial Reporting
FRS 137                                       : Provisions, Contingent Liabilities and Contingent Assets
IC Interpretation 1                     :Changes in Existing Decommissioning, Restoration and Similar Liabilities
IC Interpretation 2                     :Members’ Shares in Co-operative Entities and Similar Instruments
IC Interpretation 5                     :Rights to Interests arising from Decommissioning, Restoration and Environmental Rehabilitation 
                                                      Funds            
IC Interpretation 6                     :Liabilities arising from Participating in a Specific Market
                                                      -  Waste Electrical and Electronic Equipment
IC Interpretation 7                     :Applying the Restatement Approach under FRS 1292004
                                                      - Financial Reporting in Hyperinflationary Economies
IC Interpretation 8                     :Scope of FRS 2
Where applicable, the Group has adopted the above new and revised FRSs. The adoption of the abovementioned FRSs does not result in significant changes in accounting policies of the Group.
FRS 139 Financial Instruments : Recognition and Measurement has been deferred and has not been adopted by the Group.
</a:t>
          </a:r>
        </a:p>
      </xdr:txBody>
    </xdr:sp>
    <xdr:clientData/>
  </xdr:twoCellAnchor>
  <xdr:twoCellAnchor>
    <xdr:from>
      <xdr:col>1</xdr:col>
      <xdr:colOff>19050</xdr:colOff>
      <xdr:row>120</xdr:row>
      <xdr:rowOff>0</xdr:rowOff>
    </xdr:from>
    <xdr:to>
      <xdr:col>9</xdr:col>
      <xdr:colOff>514350</xdr:colOff>
      <xdr:row>120</xdr:row>
      <xdr:rowOff>0</xdr:rowOff>
    </xdr:to>
    <xdr:sp>
      <xdr:nvSpPr>
        <xdr:cNvPr id="8" name="TextBox 19"/>
        <xdr:cNvSpPr txBox="1">
          <a:spLocks noChangeArrowheads="1"/>
        </xdr:cNvSpPr>
      </xdr:nvSpPr>
      <xdr:spPr>
        <a:xfrm>
          <a:off x="323850" y="19992975"/>
          <a:ext cx="71723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19050</xdr:colOff>
      <xdr:row>163</xdr:row>
      <xdr:rowOff>57150</xdr:rowOff>
    </xdr:from>
    <xdr:to>
      <xdr:col>9</xdr:col>
      <xdr:colOff>685800</xdr:colOff>
      <xdr:row>168</xdr:row>
      <xdr:rowOff>9525</xdr:rowOff>
    </xdr:to>
    <xdr:sp>
      <xdr:nvSpPr>
        <xdr:cNvPr id="9" name="Text 18"/>
        <xdr:cNvSpPr txBox="1">
          <a:spLocks noChangeArrowheads="1"/>
        </xdr:cNvSpPr>
      </xdr:nvSpPr>
      <xdr:spPr>
        <a:xfrm>
          <a:off x="323850" y="27327225"/>
          <a:ext cx="7343775" cy="762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Group's revenue and profit before taxation for the current quarter decreased by 12.18% and 1.10% respectively compared to the</a:t>
          </a:r>
          <a:r>
            <a:rPr lang="en-US" cap="none" sz="1000" b="0" i="0" u="none" baseline="0">
              <a:latin typeface="Times New Roman"/>
              <a:ea typeface="Times New Roman"/>
              <a:cs typeface="Times New Roman"/>
            </a:rPr>
            <a:t> immediate </a:t>
          </a:r>
          <a:r>
            <a:rPr lang="en-US" cap="none" sz="1000" b="0" i="0" u="none" baseline="0">
              <a:solidFill>
                <a:srgbClr val="000000"/>
              </a:solidFill>
              <a:latin typeface="Times New Roman"/>
              <a:ea typeface="Times New Roman"/>
              <a:cs typeface="Times New Roman"/>
            </a:rPr>
            <a:t>preceding quarter. The decrease compared to the </a:t>
          </a:r>
          <a:r>
            <a:rPr lang="en-US" cap="none" sz="1000" b="0" i="0" u="none" baseline="0">
              <a:latin typeface="Times New Roman"/>
              <a:ea typeface="Times New Roman"/>
              <a:cs typeface="Times New Roman"/>
            </a:rPr>
            <a:t>immediate preceding quarter were due to lower demand in HB LED. However the profit before taxation margin was higher compared to the immediate preceding quarter as a result of better other income generated from the sales of metal scrap from a subsidiary's manufacturing activities.</a:t>
          </a:r>
        </a:p>
      </xdr:txBody>
    </xdr:sp>
    <xdr:clientData/>
  </xdr:twoCellAnchor>
  <xdr:twoCellAnchor>
    <xdr:from>
      <xdr:col>1</xdr:col>
      <xdr:colOff>0</xdr:colOff>
      <xdr:row>227</xdr:row>
      <xdr:rowOff>9525</xdr:rowOff>
    </xdr:from>
    <xdr:to>
      <xdr:col>9</xdr:col>
      <xdr:colOff>685800</xdr:colOff>
      <xdr:row>229</xdr:row>
      <xdr:rowOff>142875</xdr:rowOff>
    </xdr:to>
    <xdr:sp>
      <xdr:nvSpPr>
        <xdr:cNvPr id="10" name="Text 18"/>
        <xdr:cNvSpPr txBox="1">
          <a:spLocks noChangeArrowheads="1"/>
        </xdr:cNvSpPr>
      </xdr:nvSpPr>
      <xdr:spPr>
        <a:xfrm>
          <a:off x="304800" y="36337875"/>
          <a:ext cx="7362825" cy="457200"/>
        </a:xfrm>
        <a:prstGeom prst="rect">
          <a:avLst/>
        </a:prstGeom>
        <a:no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
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13</xdr:col>
      <xdr:colOff>28575</xdr:colOff>
      <xdr:row>173</xdr:row>
      <xdr:rowOff>76200</xdr:rowOff>
    </xdr:from>
    <xdr:to>
      <xdr:col>23</xdr:col>
      <xdr:colOff>295275</xdr:colOff>
      <xdr:row>175</xdr:row>
      <xdr:rowOff>0</xdr:rowOff>
    </xdr:to>
    <xdr:sp>
      <xdr:nvSpPr>
        <xdr:cNvPr id="11" name="Text 18"/>
        <xdr:cNvSpPr txBox="1">
          <a:spLocks noChangeArrowheads="1"/>
        </xdr:cNvSpPr>
      </xdr:nvSpPr>
      <xdr:spPr>
        <a:xfrm>
          <a:off x="9667875" y="28965525"/>
          <a:ext cx="6362700" cy="247650"/>
        </a:xfrm>
        <a:prstGeom prst="rect">
          <a:avLst/>
        </a:prstGeom>
        <a:noFill/>
        <a:ln w="1" cmpd="sng">
          <a:noFill/>
        </a:ln>
      </xdr:spPr>
      <xdr:txBody>
        <a:bodyPr vertOverflow="clip" wrap="square"/>
        <a:p>
          <a:pPr algn="just">
            <a:defRPr/>
          </a:pPr>
          <a:r>
            <a:rPr lang="en-US" cap="none" sz="1000" b="0" i="0" u="none" baseline="0">
              <a:solidFill>
                <a:srgbClr val="000000"/>
              </a:solidFill>
            </a:rPr>
            <a:t>.
</a:t>
          </a:r>
        </a:p>
      </xdr:txBody>
    </xdr:sp>
    <xdr:clientData/>
  </xdr:twoCellAnchor>
  <xdr:twoCellAnchor>
    <xdr:from>
      <xdr:col>1</xdr:col>
      <xdr:colOff>19050</xdr:colOff>
      <xdr:row>76</xdr:row>
      <xdr:rowOff>142875</xdr:rowOff>
    </xdr:from>
    <xdr:to>
      <xdr:col>9</xdr:col>
      <xdr:colOff>0</xdr:colOff>
      <xdr:row>81</xdr:row>
      <xdr:rowOff>85725</xdr:rowOff>
    </xdr:to>
    <xdr:sp>
      <xdr:nvSpPr>
        <xdr:cNvPr id="12" name="Text 18"/>
        <xdr:cNvSpPr txBox="1">
          <a:spLocks noChangeArrowheads="1"/>
        </xdr:cNvSpPr>
      </xdr:nvSpPr>
      <xdr:spPr>
        <a:xfrm>
          <a:off x="323850" y="12487275"/>
          <a:ext cx="6657975" cy="752475"/>
        </a:xfrm>
        <a:prstGeom prst="rect">
          <a:avLst/>
        </a:prstGeom>
        <a:noFill/>
        <a:ln w="1" cmpd="sng">
          <a:noFill/>
        </a:ln>
      </xdr:spPr>
      <xdr:txBody>
        <a:bodyPr vertOverflow="clip" wrap="square"/>
        <a:p>
          <a:pPr algn="l">
            <a:defRPr/>
          </a:pPr>
          <a:r>
            <a:rPr lang="en-US" cap="none" sz="1000" b="0" i="0" u="none" baseline="0">
              <a:solidFill>
                <a:srgbClr val="000000"/>
              </a:solidFill>
            </a:rPr>
            <a:t>No dividend has been declared in respect of the current quarter under review.
On 8 May 2008, an interim dividend of 1.5 sen per share less 26% tax amounting to RM1,365,300 was paid in  respect of the FYE 31 December 2008.</a:t>
          </a:r>
        </a:p>
      </xdr:txBody>
    </xdr:sp>
    <xdr:clientData/>
  </xdr:twoCellAnchor>
  <xdr:twoCellAnchor>
    <xdr:from>
      <xdr:col>1</xdr:col>
      <xdr:colOff>9525</xdr:colOff>
      <xdr:row>208</xdr:row>
      <xdr:rowOff>9525</xdr:rowOff>
    </xdr:from>
    <xdr:to>
      <xdr:col>9</xdr:col>
      <xdr:colOff>371475</xdr:colOff>
      <xdr:row>210</xdr:row>
      <xdr:rowOff>133350</xdr:rowOff>
    </xdr:to>
    <xdr:sp>
      <xdr:nvSpPr>
        <xdr:cNvPr id="13" name="Text 18"/>
        <xdr:cNvSpPr txBox="1">
          <a:spLocks noChangeArrowheads="1"/>
        </xdr:cNvSpPr>
      </xdr:nvSpPr>
      <xdr:spPr>
        <a:xfrm>
          <a:off x="314325" y="33261300"/>
          <a:ext cx="7038975" cy="447675"/>
        </a:xfrm>
        <a:prstGeom prst="rect">
          <a:avLst/>
        </a:prstGeom>
        <a:noFill/>
        <a:ln w="1" cmpd="sng">
          <a:noFill/>
        </a:ln>
      </xdr:spPr>
      <xdr:txBody>
        <a:bodyPr vertOverflow="clip" wrap="square"/>
        <a:p>
          <a:pPr algn="just">
            <a:defRPr/>
          </a:pPr>
          <a:r>
            <a:rPr lang="en-US" cap="none" sz="1000" b="0" i="0" u="none" baseline="0">
              <a:solidFill>
                <a:srgbClr val="000000"/>
              </a:solidFill>
            </a:rPr>
            <a:t>The Group's effective tax rate for the current quarter was lower than the statutory tax rate of 26% due to subsidiaries enjoying lower tax rate of 20% for the first RM500,000 of chargeable income and availability of reinvestment allowance.</a:t>
          </a:r>
        </a:p>
      </xdr:txBody>
    </xdr:sp>
    <xdr:clientData/>
  </xdr:twoCellAnchor>
  <xdr:twoCellAnchor>
    <xdr:from>
      <xdr:col>1</xdr:col>
      <xdr:colOff>9525</xdr:colOff>
      <xdr:row>233</xdr:row>
      <xdr:rowOff>9525</xdr:rowOff>
    </xdr:from>
    <xdr:to>
      <xdr:col>9</xdr:col>
      <xdr:colOff>371475</xdr:colOff>
      <xdr:row>235</xdr:row>
      <xdr:rowOff>133350</xdr:rowOff>
    </xdr:to>
    <xdr:sp>
      <xdr:nvSpPr>
        <xdr:cNvPr id="14" name="Text 18"/>
        <xdr:cNvSpPr txBox="1">
          <a:spLocks noChangeArrowheads="1"/>
        </xdr:cNvSpPr>
      </xdr:nvSpPr>
      <xdr:spPr>
        <a:xfrm>
          <a:off x="314325" y="37309425"/>
          <a:ext cx="7038975" cy="447675"/>
        </a:xfrm>
        <a:prstGeom prst="rect">
          <a:avLst/>
        </a:prstGeom>
        <a:noFill/>
        <a:ln w="1" cmpd="sng">
          <a:noFill/>
        </a:ln>
      </xdr:spPr>
      <xdr:txBody>
        <a:bodyPr vertOverflow="clip" wrap="square"/>
        <a:p>
          <a:pPr algn="just">
            <a:defRPr/>
          </a:pPr>
          <a:r>
            <a:rPr lang="en-US" cap="none" sz="1000" b="0" i="0" u="none" baseline="0">
              <a:solidFill>
                <a:srgbClr val="000000"/>
              </a:solidFill>
            </a:rPr>
            <a:t>As at 31 March 2008, the Company has fully utilised the proceeds raised from its initial public offering and has not undertaken any corporate proposal to raise any proceeds during the current quarter under review and financial year-to-date.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7"/>
  <sheetViews>
    <sheetView zoomScaleSheetLayoutView="100" workbookViewId="0" topLeftCell="A1">
      <selection activeCell="B38" sqref="B38"/>
    </sheetView>
  </sheetViews>
  <sheetFormatPr defaultColWidth="9.140625" defaultRowHeight="15" customHeight="1"/>
  <cols>
    <col min="1" max="1" width="69.57421875" style="72" customWidth="1"/>
    <col min="2" max="2" width="13.421875" style="72" customWidth="1"/>
    <col min="3" max="3" width="4.28125" style="72" customWidth="1"/>
    <col min="4" max="4" width="13.421875" style="72" customWidth="1"/>
    <col min="5" max="16384" width="9.140625" style="72" customWidth="1"/>
  </cols>
  <sheetData>
    <row r="1" ht="15" customHeight="1">
      <c r="A1" s="57" t="s">
        <v>0</v>
      </c>
    </row>
    <row r="2" ht="15" customHeight="1">
      <c r="A2" s="45" t="s">
        <v>92</v>
      </c>
    </row>
    <row r="3" ht="15" customHeight="1">
      <c r="A3" s="15"/>
    </row>
    <row r="4" ht="15" customHeight="1">
      <c r="A4" s="16" t="s">
        <v>221</v>
      </c>
    </row>
    <row r="5" ht="15" customHeight="1">
      <c r="A5" s="1" t="s">
        <v>9</v>
      </c>
    </row>
    <row r="6" spans="1:4" ht="15" customHeight="1">
      <c r="A6" s="17"/>
      <c r="B6" s="141"/>
      <c r="C6" s="141"/>
      <c r="D6" s="141"/>
    </row>
    <row r="7" spans="1:4" ht="15" customHeight="1">
      <c r="A7" s="17"/>
      <c r="B7" s="55" t="s">
        <v>158</v>
      </c>
      <c r="C7" s="55"/>
      <c r="D7" s="55" t="s">
        <v>159</v>
      </c>
    </row>
    <row r="8" spans="1:4" ht="15" customHeight="1">
      <c r="A8" s="17"/>
      <c r="B8" s="55" t="s">
        <v>106</v>
      </c>
      <c r="C8" s="56"/>
      <c r="D8" s="56" t="s">
        <v>160</v>
      </c>
    </row>
    <row r="9" spans="1:4" ht="15" customHeight="1">
      <c r="A9" s="17"/>
      <c r="B9" s="56" t="s">
        <v>107</v>
      </c>
      <c r="C9" s="56"/>
      <c r="D9" s="56" t="s">
        <v>108</v>
      </c>
    </row>
    <row r="10" spans="1:4" ht="15" customHeight="1">
      <c r="A10" s="17"/>
      <c r="B10" s="56" t="s">
        <v>59</v>
      </c>
      <c r="C10" s="56"/>
      <c r="D10" s="56" t="s">
        <v>109</v>
      </c>
    </row>
    <row r="11" spans="1:4" ht="15" customHeight="1">
      <c r="A11" s="17"/>
      <c r="B11" s="56" t="s">
        <v>222</v>
      </c>
      <c r="C11" s="56"/>
      <c r="D11" s="56" t="s">
        <v>185</v>
      </c>
    </row>
    <row r="12" spans="1:4" ht="15" customHeight="1">
      <c r="A12" s="19"/>
      <c r="B12" s="55" t="s">
        <v>18</v>
      </c>
      <c r="C12" s="2"/>
      <c r="D12" s="55" t="s">
        <v>18</v>
      </c>
    </row>
    <row r="13" spans="1:4" ht="15" customHeight="1">
      <c r="A13" s="19"/>
      <c r="B13" s="55"/>
      <c r="C13" s="2"/>
      <c r="D13" s="55"/>
    </row>
    <row r="14" spans="1:4" ht="15" customHeight="1">
      <c r="A14" s="19" t="s">
        <v>146</v>
      </c>
      <c r="B14" s="55"/>
      <c r="C14" s="2"/>
      <c r="D14" s="55"/>
    </row>
    <row r="15" ht="15" customHeight="1">
      <c r="A15" s="19" t="s">
        <v>147</v>
      </c>
    </row>
    <row r="16" spans="1:4" ht="15" customHeight="1">
      <c r="A16" s="20" t="s">
        <v>43</v>
      </c>
      <c r="B16" s="21">
        <v>19088</v>
      </c>
      <c r="D16" s="21">
        <v>14510</v>
      </c>
    </row>
    <row r="17" spans="1:4" ht="15" customHeight="1">
      <c r="A17" s="20" t="s">
        <v>162</v>
      </c>
      <c r="B17" s="21">
        <v>1295</v>
      </c>
      <c r="D17" s="21">
        <v>1326</v>
      </c>
    </row>
    <row r="18" spans="1:4" ht="15" customHeight="1">
      <c r="A18" s="20"/>
      <c r="B18" s="94">
        <f>SUM(B16:B17)</f>
        <v>20383</v>
      </c>
      <c r="C18" s="93"/>
      <c r="D18" s="94">
        <f>SUM(D16:D17)</f>
        <v>15836</v>
      </c>
    </row>
    <row r="19" spans="1:4" ht="15" customHeight="1">
      <c r="A19" s="20"/>
      <c r="B19" s="21"/>
      <c r="D19" s="21"/>
    </row>
    <row r="20" spans="1:4" ht="15" customHeight="1">
      <c r="A20" s="19" t="s">
        <v>1</v>
      </c>
      <c r="B20" s="21"/>
      <c r="D20" s="21"/>
    </row>
    <row r="21" spans="1:4" ht="15" customHeight="1">
      <c r="A21" s="20" t="s">
        <v>2</v>
      </c>
      <c r="B21" s="21">
        <v>9991</v>
      </c>
      <c r="C21" s="93"/>
      <c r="D21" s="21">
        <v>7495</v>
      </c>
    </row>
    <row r="22" spans="1:4" ht="15" customHeight="1">
      <c r="A22" s="20" t="s">
        <v>3</v>
      </c>
      <c r="B22" s="21">
        <v>7731</v>
      </c>
      <c r="C22" s="93"/>
      <c r="D22" s="21">
        <v>7471</v>
      </c>
    </row>
    <row r="23" spans="1:4" ht="15" customHeight="1">
      <c r="A23" s="20" t="s">
        <v>4</v>
      </c>
      <c r="B23" s="21">
        <v>818</v>
      </c>
      <c r="C23" s="93"/>
      <c r="D23" s="21">
        <v>853</v>
      </c>
    </row>
    <row r="24" spans="1:4" ht="15" customHeight="1">
      <c r="A24" s="20" t="s">
        <v>5</v>
      </c>
      <c r="B24" s="21">
        <v>369</v>
      </c>
      <c r="C24" s="93"/>
      <c r="D24" s="21">
        <v>360</v>
      </c>
    </row>
    <row r="25" spans="1:4" ht="15" customHeight="1">
      <c r="A25" s="20" t="s">
        <v>161</v>
      </c>
      <c r="B25" s="69">
        <v>2858</v>
      </c>
      <c r="C25" s="93"/>
      <c r="D25" s="69">
        <v>5062</v>
      </c>
    </row>
    <row r="26" spans="1:4" ht="15" customHeight="1">
      <c r="A26" s="20"/>
      <c r="B26" s="94">
        <f>SUM(B21:B25)</f>
        <v>21767</v>
      </c>
      <c r="C26" s="129"/>
      <c r="D26" s="94">
        <f>SUM(D21:D25)</f>
        <v>21241</v>
      </c>
    </row>
    <row r="27" spans="1:4" ht="15" customHeight="1">
      <c r="A27" s="20"/>
      <c r="B27" s="21"/>
      <c r="C27" s="93"/>
      <c r="D27" s="21"/>
    </row>
    <row r="28" spans="1:4" ht="15" customHeight="1" thickBot="1">
      <c r="A28" s="19" t="s">
        <v>148</v>
      </c>
      <c r="B28" s="95">
        <f>+B26+B18</f>
        <v>42150</v>
      </c>
      <c r="C28" s="93"/>
      <c r="D28" s="95">
        <f>+D26+D18</f>
        <v>37077</v>
      </c>
    </row>
    <row r="29" spans="1:4" ht="15" customHeight="1">
      <c r="A29" s="20"/>
      <c r="B29" s="21"/>
      <c r="C29" s="93"/>
      <c r="D29" s="21"/>
    </row>
    <row r="30" spans="1:4" ht="15" customHeight="1">
      <c r="A30" s="19" t="s">
        <v>149</v>
      </c>
      <c r="B30" s="21"/>
      <c r="C30" s="93"/>
      <c r="D30" s="21"/>
    </row>
    <row r="31" spans="1:4" ht="15" customHeight="1">
      <c r="A31" s="19"/>
      <c r="B31" s="21"/>
      <c r="C31" s="93"/>
      <c r="D31" s="21"/>
    </row>
    <row r="32" spans="1:4" ht="15" customHeight="1">
      <c r="A32" s="20" t="s">
        <v>150</v>
      </c>
      <c r="B32" s="69">
        <v>12300</v>
      </c>
      <c r="D32" s="69">
        <v>12300</v>
      </c>
    </row>
    <row r="33" spans="1:4" ht="15" customHeight="1">
      <c r="A33" s="20" t="s">
        <v>151</v>
      </c>
      <c r="B33" s="69">
        <v>2954</v>
      </c>
      <c r="D33" s="69">
        <v>2954</v>
      </c>
    </row>
    <row r="34" spans="1:4" ht="15" customHeight="1">
      <c r="A34" s="20" t="s">
        <v>188</v>
      </c>
      <c r="B34" s="139">
        <f>+'Consol Equity'!D29</f>
        <v>10479</v>
      </c>
      <c r="D34" s="22">
        <v>9489</v>
      </c>
    </row>
    <row r="35" spans="1:4" ht="15" customHeight="1">
      <c r="A35" s="19" t="s">
        <v>152</v>
      </c>
      <c r="B35" s="94">
        <f>SUM(B32:B34)</f>
        <v>25733</v>
      </c>
      <c r="D35" s="94">
        <f>SUM(D32:D34)</f>
        <v>24743</v>
      </c>
    </row>
    <row r="36" spans="1:4" ht="15" customHeight="1">
      <c r="A36" s="19"/>
      <c r="B36" s="21"/>
      <c r="C36" s="93"/>
      <c r="D36" s="21"/>
    </row>
    <row r="37" spans="1:4" ht="15" customHeight="1">
      <c r="A37" s="19" t="s">
        <v>153</v>
      </c>
      <c r="B37" s="21"/>
      <c r="C37" s="93"/>
      <c r="D37" s="21"/>
    </row>
    <row r="38" spans="1:4" ht="15" customHeight="1">
      <c r="A38" s="20" t="s">
        <v>155</v>
      </c>
      <c r="B38" s="21">
        <f>+Notes!F249</f>
        <v>1659</v>
      </c>
      <c r="C38" s="93"/>
      <c r="D38" s="21">
        <v>1171</v>
      </c>
    </row>
    <row r="39" spans="1:4" ht="15" customHeight="1">
      <c r="A39" s="20" t="s">
        <v>154</v>
      </c>
      <c r="B39" s="21">
        <v>1248</v>
      </c>
      <c r="D39" s="21">
        <v>1222</v>
      </c>
    </row>
    <row r="40" spans="1:4" ht="15" customHeight="1">
      <c r="A40" s="19"/>
      <c r="B40" s="94">
        <f>SUM(B38:B39)</f>
        <v>2907</v>
      </c>
      <c r="D40" s="94">
        <f>SUM(D38:D39)</f>
        <v>2393</v>
      </c>
    </row>
    <row r="41" spans="1:4" ht="15" customHeight="1">
      <c r="A41" s="19"/>
      <c r="B41" s="21"/>
      <c r="D41" s="21"/>
    </row>
    <row r="42" spans="1:4" ht="15" customHeight="1">
      <c r="A42" s="19" t="s">
        <v>44</v>
      </c>
      <c r="B42" s="21"/>
      <c r="C42" s="93"/>
      <c r="D42" s="21"/>
    </row>
    <row r="43" spans="1:4" ht="15" customHeight="1">
      <c r="A43" s="20" t="s">
        <v>6</v>
      </c>
      <c r="B43" s="21">
        <v>7262</v>
      </c>
      <c r="C43" s="93"/>
      <c r="D43" s="21">
        <v>7004</v>
      </c>
    </row>
    <row r="44" spans="1:4" ht="15" customHeight="1">
      <c r="A44" s="20" t="s">
        <v>7</v>
      </c>
      <c r="B44" s="69">
        <v>4897</v>
      </c>
      <c r="C44" s="93"/>
      <c r="D44" s="21">
        <v>1804</v>
      </c>
    </row>
    <row r="45" spans="1:4" ht="15" customHeight="1">
      <c r="A45" s="20" t="s">
        <v>155</v>
      </c>
      <c r="B45" s="69">
        <f>+Notes!F246</f>
        <v>1179</v>
      </c>
      <c r="C45" s="93"/>
      <c r="D45" s="69">
        <v>923</v>
      </c>
    </row>
    <row r="46" spans="1:4" ht="15" customHeight="1">
      <c r="A46" s="20" t="s">
        <v>8</v>
      </c>
      <c r="B46" s="21">
        <v>172</v>
      </c>
      <c r="C46" s="93"/>
      <c r="D46" s="21">
        <v>210</v>
      </c>
    </row>
    <row r="47" spans="2:4" ht="15" customHeight="1">
      <c r="B47" s="94">
        <f>SUM(B43:B46)</f>
        <v>13510</v>
      </c>
      <c r="C47" s="93"/>
      <c r="D47" s="94">
        <f>SUM(D43:D46)</f>
        <v>9941</v>
      </c>
    </row>
    <row r="48" spans="2:4" ht="15" customHeight="1">
      <c r="B48" s="21"/>
      <c r="C48" s="93"/>
      <c r="D48" s="21"/>
    </row>
    <row r="49" spans="1:4" ht="15" customHeight="1">
      <c r="A49" s="19" t="s">
        <v>187</v>
      </c>
      <c r="B49" s="22">
        <f>B47+B40</f>
        <v>16417</v>
      </c>
      <c r="C49" s="134"/>
      <c r="D49" s="22">
        <f>D47+D40</f>
        <v>12334</v>
      </c>
    </row>
    <row r="50" spans="1:4" ht="15" customHeight="1">
      <c r="A50" s="19"/>
      <c r="B50" s="21"/>
      <c r="C50" s="93"/>
      <c r="D50" s="21"/>
    </row>
    <row r="51" spans="1:4" ht="15" customHeight="1" thickBot="1">
      <c r="A51" s="19" t="s">
        <v>156</v>
      </c>
      <c r="B51" s="95">
        <f>+B35+B40+B47</f>
        <v>42150</v>
      </c>
      <c r="D51" s="95">
        <f>+D35+D40+D47</f>
        <v>37077</v>
      </c>
    </row>
    <row r="52" spans="1:4" ht="15" customHeight="1">
      <c r="A52" s="20"/>
      <c r="B52" s="21"/>
      <c r="D52" s="21"/>
    </row>
    <row r="53" spans="1:4" ht="15" customHeight="1">
      <c r="A53" s="20"/>
      <c r="B53" s="21"/>
      <c r="D53" s="21"/>
    </row>
    <row r="54" spans="1:4" ht="15" customHeight="1">
      <c r="A54" s="10" t="s">
        <v>168</v>
      </c>
      <c r="B54" s="10"/>
      <c r="C54" s="10"/>
      <c r="D54" s="10"/>
    </row>
    <row r="55" spans="1:4" ht="15" customHeight="1">
      <c r="A55" s="10" t="s">
        <v>169</v>
      </c>
      <c r="B55" s="137">
        <f>+B35/B32*100/1000</f>
        <v>0.20921138211382115</v>
      </c>
      <c r="C55" s="10"/>
      <c r="D55" s="138">
        <f>+D35/D32*100/1000</f>
        <v>0.2011626016260163</v>
      </c>
    </row>
    <row r="56" spans="1:4" ht="15" customHeight="1">
      <c r="A56" s="20"/>
      <c r="B56" s="21"/>
      <c r="D56" s="21"/>
    </row>
    <row r="57" ht="15" customHeight="1">
      <c r="A57" s="11"/>
    </row>
    <row r="58" ht="15" customHeight="1">
      <c r="A58" s="11"/>
    </row>
    <row r="59" ht="15" customHeight="1">
      <c r="A59" s="107"/>
    </row>
    <row r="60" ht="15" customHeight="1">
      <c r="A60" s="108"/>
    </row>
    <row r="61" ht="15" customHeight="1">
      <c r="A61" s="107"/>
    </row>
    <row r="62" ht="15" customHeight="1">
      <c r="A62" s="107"/>
    </row>
    <row r="63" ht="18.75" customHeight="1">
      <c r="A63" s="107"/>
    </row>
    <row r="64" ht="18.75" customHeight="1"/>
    <row r="65" ht="15" customHeight="1">
      <c r="A65" s="71"/>
    </row>
    <row r="66" ht="15" customHeight="1">
      <c r="A66" s="10"/>
    </row>
    <row r="67" ht="15" customHeight="1">
      <c r="A67" s="10"/>
    </row>
  </sheetData>
  <mergeCells count="1">
    <mergeCell ref="B6:D6"/>
  </mergeCells>
  <printOptions/>
  <pageMargins left="0.5" right="0.25" top="0.5" bottom="0.5" header="0.5"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C21" sqref="C21"/>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57" t="s">
        <v>0</v>
      </c>
      <c r="B1" s="57"/>
    </row>
    <row r="2" spans="1:2" s="23" customFormat="1" ht="13.5" customHeight="1">
      <c r="A2" s="45" t="s">
        <v>92</v>
      </c>
      <c r="B2" s="45"/>
    </row>
    <row r="3" spans="1:2" s="24" customFormat="1" ht="12.75">
      <c r="A3" s="15"/>
      <c r="B3" s="15"/>
    </row>
    <row r="4" spans="1:2" s="23" customFormat="1" ht="12.75">
      <c r="A4" s="2" t="s">
        <v>10</v>
      </c>
      <c r="B4" s="2"/>
    </row>
    <row r="5" spans="1:2" s="23" customFormat="1" ht="12.75">
      <c r="A5" s="2" t="s">
        <v>224</v>
      </c>
      <c r="B5" s="2"/>
    </row>
    <row r="6" spans="1:3" s="23" customFormat="1" ht="13.5" customHeight="1">
      <c r="A6" s="2" t="s">
        <v>9</v>
      </c>
      <c r="B6" s="2"/>
      <c r="C6" s="18"/>
    </row>
    <row r="7" spans="1:3" s="23" customFormat="1" ht="13.5" customHeight="1">
      <c r="A7" s="2"/>
      <c r="B7" s="2"/>
      <c r="C7" s="18"/>
    </row>
    <row r="8" spans="1:9" s="23" customFormat="1" ht="13.5" customHeight="1">
      <c r="A8" s="2"/>
      <c r="B8" s="2"/>
      <c r="C8" s="141" t="s">
        <v>78</v>
      </c>
      <c r="D8" s="141"/>
      <c r="E8" s="141"/>
      <c r="F8" s="2"/>
      <c r="G8" s="141" t="s">
        <v>81</v>
      </c>
      <c r="H8" s="141"/>
      <c r="I8" s="141"/>
    </row>
    <row r="9" spans="1:9" s="23" customFormat="1" ht="13.5" customHeight="1">
      <c r="A9" s="2"/>
      <c r="B9" s="2"/>
      <c r="C9" s="55"/>
      <c r="D9" s="56"/>
      <c r="E9" s="56" t="s">
        <v>79</v>
      </c>
      <c r="F9" s="56"/>
      <c r="G9" s="55"/>
      <c r="H9" s="56"/>
      <c r="I9" s="56" t="s">
        <v>79</v>
      </c>
    </row>
    <row r="10" spans="1:9" s="23" customFormat="1" ht="13.5" customHeight="1">
      <c r="A10" s="2"/>
      <c r="B10" s="2"/>
      <c r="C10" s="56" t="s">
        <v>58</v>
      </c>
      <c r="D10" s="56"/>
      <c r="E10" s="56" t="s">
        <v>80</v>
      </c>
      <c r="F10" s="56"/>
      <c r="G10" s="56" t="s">
        <v>58</v>
      </c>
      <c r="H10" s="56"/>
      <c r="I10" s="56" t="s">
        <v>80</v>
      </c>
    </row>
    <row r="11" spans="1:9" s="23" customFormat="1" ht="13.5" customHeight="1">
      <c r="A11" s="2"/>
      <c r="B11" s="2"/>
      <c r="C11" s="56" t="s">
        <v>59</v>
      </c>
      <c r="D11" s="56"/>
      <c r="E11" s="56" t="s">
        <v>59</v>
      </c>
      <c r="F11" s="56"/>
      <c r="G11" s="56" t="s">
        <v>60</v>
      </c>
      <c r="H11" s="56"/>
      <c r="I11" s="56" t="s">
        <v>173</v>
      </c>
    </row>
    <row r="12" spans="1:9" s="23" customFormat="1" ht="13.5" customHeight="1">
      <c r="A12" s="2"/>
      <c r="B12" s="2"/>
      <c r="C12" s="56" t="str">
        <f>+G12</f>
        <v>31.03.08</v>
      </c>
      <c r="D12" s="56"/>
      <c r="E12" s="56" t="str">
        <f>+I12</f>
        <v>31.03.07</v>
      </c>
      <c r="F12" s="56"/>
      <c r="G12" s="56" t="s">
        <v>222</v>
      </c>
      <c r="H12" s="56"/>
      <c r="I12" s="56" t="s">
        <v>223</v>
      </c>
    </row>
    <row r="13" spans="1:9" s="24" customFormat="1" ht="13.5" customHeight="1">
      <c r="A13" s="23"/>
      <c r="B13" s="119" t="s">
        <v>205</v>
      </c>
      <c r="C13" s="55" t="s">
        <v>18</v>
      </c>
      <c r="D13" s="2"/>
      <c r="E13" s="55" t="s">
        <v>18</v>
      </c>
      <c r="F13" s="2"/>
      <c r="G13" s="55" t="s">
        <v>18</v>
      </c>
      <c r="H13" s="2"/>
      <c r="I13" s="55" t="s">
        <v>18</v>
      </c>
    </row>
    <row r="14" spans="5:9" s="23" customFormat="1" ht="13.5" customHeight="1">
      <c r="E14" s="67"/>
      <c r="I14" s="67"/>
    </row>
    <row r="15" spans="1:12" s="23" customFormat="1" ht="13.5" customHeight="1">
      <c r="A15" s="17" t="s">
        <v>90</v>
      </c>
      <c r="B15" s="17"/>
      <c r="C15" s="33">
        <v>11716</v>
      </c>
      <c r="D15" s="17"/>
      <c r="E15" s="73">
        <v>13189</v>
      </c>
      <c r="F15" s="17"/>
      <c r="G15" s="33">
        <v>11716</v>
      </c>
      <c r="I15" s="73">
        <v>13189</v>
      </c>
      <c r="K15" s="101"/>
      <c r="L15" s="101"/>
    </row>
    <row r="16" spans="3:9" s="23" customFormat="1" ht="13.5" customHeight="1">
      <c r="C16" s="17"/>
      <c r="D16" s="17"/>
      <c r="E16" s="33"/>
      <c r="F16" s="17"/>
      <c r="G16" s="17"/>
      <c r="I16" s="67"/>
    </row>
    <row r="17" spans="1:9" s="23" customFormat="1" ht="13.5" customHeight="1">
      <c r="A17" s="17" t="s">
        <v>89</v>
      </c>
      <c r="B17" s="17"/>
      <c r="C17" s="51">
        <v>-10035</v>
      </c>
      <c r="D17" s="17"/>
      <c r="E17" s="74">
        <v>-11329</v>
      </c>
      <c r="F17" s="17"/>
      <c r="G17" s="51">
        <v>-10035</v>
      </c>
      <c r="I17" s="74">
        <v>-11329</v>
      </c>
    </row>
    <row r="18" spans="3:9" s="23" customFormat="1" ht="13.5" customHeight="1">
      <c r="C18" s="17"/>
      <c r="D18" s="17"/>
      <c r="E18" s="33"/>
      <c r="F18" s="17"/>
      <c r="G18" s="17"/>
      <c r="I18" s="67"/>
    </row>
    <row r="19" spans="1:9" s="23" customFormat="1" ht="13.5" customHeight="1">
      <c r="A19" s="17" t="s">
        <v>88</v>
      </c>
      <c r="B19" s="17"/>
      <c r="C19" s="33">
        <f>SUM(C15:C17)</f>
        <v>1681</v>
      </c>
      <c r="D19" s="17"/>
      <c r="E19" s="33">
        <f>SUM(E15:E17)</f>
        <v>1860</v>
      </c>
      <c r="F19" s="17"/>
      <c r="G19" s="33">
        <f>SUM(G15:G17)</f>
        <v>1681</v>
      </c>
      <c r="I19" s="33">
        <f>SUM(I15:I17)</f>
        <v>1860</v>
      </c>
    </row>
    <row r="20" spans="1:9" s="25" customFormat="1" ht="13.5" customHeight="1">
      <c r="A20" s="17"/>
      <c r="B20" s="17"/>
      <c r="C20" s="53"/>
      <c r="D20" s="17"/>
      <c r="E20" s="33"/>
      <c r="F20" s="17"/>
      <c r="G20" s="53"/>
      <c r="I20" s="75"/>
    </row>
    <row r="21" spans="1:9" s="23" customFormat="1" ht="13.5" customHeight="1">
      <c r="A21" s="17" t="s">
        <v>87</v>
      </c>
      <c r="B21" s="17"/>
      <c r="C21" s="33">
        <v>777</v>
      </c>
      <c r="D21" s="17"/>
      <c r="E21" s="73">
        <v>423</v>
      </c>
      <c r="F21" s="17"/>
      <c r="G21" s="33">
        <v>777</v>
      </c>
      <c r="I21" s="73">
        <v>423</v>
      </c>
    </row>
    <row r="22" spans="3:9" s="23" customFormat="1" ht="13.5" customHeight="1">
      <c r="C22" s="17"/>
      <c r="D22" s="17"/>
      <c r="E22" s="33"/>
      <c r="F22" s="17"/>
      <c r="G22" s="17"/>
      <c r="I22" s="67"/>
    </row>
    <row r="23" spans="1:9" s="23" customFormat="1" ht="13.5" customHeight="1">
      <c r="A23" s="17" t="s">
        <v>86</v>
      </c>
      <c r="B23" s="17"/>
      <c r="C23" s="51">
        <f>-1036-115</f>
        <v>-1151</v>
      </c>
      <c r="D23" s="17"/>
      <c r="E23" s="74">
        <v>-920</v>
      </c>
      <c r="F23" s="17"/>
      <c r="G23" s="51">
        <f>-1036-115</f>
        <v>-1151</v>
      </c>
      <c r="I23" s="74">
        <v>-920</v>
      </c>
    </row>
    <row r="24" spans="1:9" s="23" customFormat="1" ht="13.5" customHeight="1">
      <c r="A24" s="17"/>
      <c r="B24" s="17"/>
      <c r="C24" s="17"/>
      <c r="D24" s="17"/>
      <c r="E24" s="33"/>
      <c r="F24" s="17"/>
      <c r="G24" s="17"/>
      <c r="I24" s="67"/>
    </row>
    <row r="25" spans="1:9" s="23" customFormat="1" ht="13.5" customHeight="1">
      <c r="A25" s="17" t="s">
        <v>85</v>
      </c>
      <c r="B25" s="17"/>
      <c r="C25" s="17">
        <f>SUM(C19:C23)</f>
        <v>1307</v>
      </c>
      <c r="D25" s="17"/>
      <c r="E25" s="17">
        <f>SUM(E19:E23)</f>
        <v>1363</v>
      </c>
      <c r="F25" s="17"/>
      <c r="G25" s="17">
        <f>SUM(G19:G23)</f>
        <v>1307</v>
      </c>
      <c r="I25" s="17">
        <f>SUM(I19:I23)</f>
        <v>1363</v>
      </c>
    </row>
    <row r="26" spans="1:9" s="23" customFormat="1" ht="13.5" customHeight="1">
      <c r="A26" s="17"/>
      <c r="B26" s="17"/>
      <c r="C26" s="17"/>
      <c r="D26" s="17"/>
      <c r="E26" s="33"/>
      <c r="F26" s="17"/>
      <c r="G26" s="17"/>
      <c r="I26" s="67"/>
    </row>
    <row r="27" spans="1:9" s="23" customFormat="1" ht="13.5" customHeight="1">
      <c r="A27" s="17" t="s">
        <v>84</v>
      </c>
      <c r="B27" s="17"/>
      <c r="C27" s="51">
        <v>-47</v>
      </c>
      <c r="D27" s="17"/>
      <c r="E27" s="74">
        <v>-20</v>
      </c>
      <c r="F27" s="17"/>
      <c r="G27" s="51">
        <v>-47</v>
      </c>
      <c r="I27" s="74">
        <v>-20</v>
      </c>
    </row>
    <row r="28" spans="1:9" s="23" customFormat="1" ht="13.5" customHeight="1">
      <c r="A28" s="17"/>
      <c r="B28" s="17"/>
      <c r="C28" s="33"/>
      <c r="D28" s="17"/>
      <c r="E28" s="33"/>
      <c r="F28" s="17"/>
      <c r="G28" s="33"/>
      <c r="I28" s="67"/>
    </row>
    <row r="29" spans="1:12" s="23" customFormat="1" ht="13.5" customHeight="1">
      <c r="A29" s="17" t="s">
        <v>34</v>
      </c>
      <c r="B29" s="17"/>
      <c r="C29" s="17">
        <f>SUM(C25:C27)</f>
        <v>1260</v>
      </c>
      <c r="D29" s="17"/>
      <c r="E29" s="17">
        <f>SUM(E25:E27)</f>
        <v>1343</v>
      </c>
      <c r="F29" s="17"/>
      <c r="G29" s="17">
        <f>SUM(G25:G27)</f>
        <v>1260</v>
      </c>
      <c r="I29" s="17">
        <f>SUM(I25:I27)</f>
        <v>1343</v>
      </c>
      <c r="K29" s="101"/>
      <c r="L29" s="101"/>
    </row>
    <row r="30" spans="1:9" s="23" customFormat="1" ht="13.5" customHeight="1">
      <c r="A30" s="17"/>
      <c r="B30" s="17"/>
      <c r="C30" s="17"/>
      <c r="D30" s="17"/>
      <c r="E30" s="33"/>
      <c r="F30" s="17"/>
      <c r="G30" s="17"/>
      <c r="I30" s="67"/>
    </row>
    <row r="31" spans="1:9" s="23" customFormat="1" ht="13.5" customHeight="1">
      <c r="A31" s="17" t="s">
        <v>83</v>
      </c>
      <c r="B31" s="136">
        <v>18</v>
      </c>
      <c r="C31" s="52">
        <v>-270</v>
      </c>
      <c r="D31" s="17"/>
      <c r="E31" s="74">
        <v>-300</v>
      </c>
      <c r="F31" s="17"/>
      <c r="G31" s="52">
        <v>-270</v>
      </c>
      <c r="I31" s="74">
        <v>-300</v>
      </c>
    </row>
    <row r="32" spans="1:9" s="23" customFormat="1" ht="13.5" customHeight="1">
      <c r="A32" s="17"/>
      <c r="B32" s="17"/>
      <c r="C32" s="17"/>
      <c r="D32" s="17"/>
      <c r="E32" s="33"/>
      <c r="F32" s="17"/>
      <c r="G32" s="17"/>
      <c r="I32" s="67"/>
    </row>
    <row r="33" spans="1:9" s="23" customFormat="1" ht="13.5" customHeight="1">
      <c r="A33" s="17"/>
      <c r="B33" s="17"/>
      <c r="C33" s="17"/>
      <c r="D33" s="17"/>
      <c r="E33" s="33"/>
      <c r="F33" s="17"/>
      <c r="G33" s="17"/>
      <c r="I33" s="67"/>
    </row>
    <row r="34" spans="1:9" s="23" customFormat="1" ht="13.5" customHeight="1" thickBot="1">
      <c r="A34" s="17" t="s">
        <v>82</v>
      </c>
      <c r="B34" s="17"/>
      <c r="C34" s="54">
        <f>SUM(C29:C31)</f>
        <v>990</v>
      </c>
      <c r="D34" s="17"/>
      <c r="E34" s="54">
        <f>SUM(E29:E31)</f>
        <v>1043</v>
      </c>
      <c r="F34" s="54">
        <f>SUM(F29:F31)</f>
        <v>0</v>
      </c>
      <c r="G34" s="54">
        <f>SUM(G29:G31)</f>
        <v>990</v>
      </c>
      <c r="H34" s="54">
        <f>SUM(H29:H31)</f>
        <v>0</v>
      </c>
      <c r="I34" s="54">
        <f>SUM(I29:I31)</f>
        <v>1043</v>
      </c>
    </row>
    <row r="35" spans="5:9" s="23" customFormat="1" ht="13.5" customHeight="1" thickTop="1">
      <c r="E35" s="67"/>
      <c r="I35" s="67"/>
    </row>
    <row r="36" spans="1:9" s="23" customFormat="1" ht="29.25" customHeight="1">
      <c r="A36" s="135" t="s">
        <v>202</v>
      </c>
      <c r="B36" s="136">
        <v>27</v>
      </c>
      <c r="E36" s="67"/>
      <c r="I36" s="67"/>
    </row>
    <row r="37" spans="1:10" s="23" customFormat="1" ht="13.5" thickBot="1">
      <c r="A37" s="17" t="s">
        <v>203</v>
      </c>
      <c r="B37" s="17"/>
      <c r="C37" s="140">
        <f>Notes!F293</f>
        <v>0.8048780487804879</v>
      </c>
      <c r="D37" s="3"/>
      <c r="E37" s="140">
        <f>Notes!G293</f>
        <v>0.8479674796747968</v>
      </c>
      <c r="F37" s="3"/>
      <c r="G37" s="140">
        <f>Notes!I293</f>
        <v>0.8048780487804879</v>
      </c>
      <c r="H37" s="3"/>
      <c r="I37" s="140">
        <f>Notes!J293</f>
        <v>0.8479674796747968</v>
      </c>
      <c r="J37" s="67"/>
    </row>
    <row r="38" spans="1:10" s="23" customFormat="1" ht="15" customHeight="1" thickBot="1" thickTop="1">
      <c r="A38" s="4" t="s">
        <v>204</v>
      </c>
      <c r="B38" s="4"/>
      <c r="C38" s="66" t="s">
        <v>110</v>
      </c>
      <c r="D38" s="5"/>
      <c r="E38" s="66" t="s">
        <v>110</v>
      </c>
      <c r="F38" s="5"/>
      <c r="G38" s="66" t="s">
        <v>110</v>
      </c>
      <c r="H38" s="3"/>
      <c r="I38" s="66" t="s">
        <v>110</v>
      </c>
      <c r="J38" s="67"/>
    </row>
    <row r="39" spans="1:9" s="23" customFormat="1" ht="13.5" customHeight="1" thickTop="1">
      <c r="A39" s="11"/>
      <c r="B39" s="11"/>
      <c r="C39" s="11"/>
      <c r="D39" s="11"/>
      <c r="E39" s="44"/>
      <c r="F39" s="11"/>
      <c r="G39" s="44"/>
      <c r="H39" s="11"/>
      <c r="I39" s="44"/>
    </row>
    <row r="41" spans="1:2" ht="12.75">
      <c r="A41" s="11" t="s">
        <v>200</v>
      </c>
      <c r="B41" s="11"/>
    </row>
    <row r="42" spans="1:2" ht="12.75">
      <c r="A42" s="10" t="s">
        <v>201</v>
      </c>
      <c r="B42" s="10"/>
    </row>
    <row r="45" spans="1:2" ht="12.75">
      <c r="A45" s="71" t="s">
        <v>170</v>
      </c>
      <c r="B45" s="71"/>
    </row>
    <row r="48" ht="18" customHeight="1"/>
  </sheetData>
  <mergeCells count="2">
    <mergeCell ref="C8:E8"/>
    <mergeCell ref="G8:I8"/>
  </mergeCells>
  <printOptions/>
  <pageMargins left="0.75" right="0.75" top="0.5" bottom="0.5" header="0.5" footer="0.5"/>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F50"/>
  <sheetViews>
    <sheetView workbookViewId="0" topLeftCell="A1">
      <selection activeCell="H33" sqref="H33"/>
    </sheetView>
  </sheetViews>
  <sheetFormatPr defaultColWidth="9.140625" defaultRowHeight="12.75"/>
  <cols>
    <col min="1" max="1" width="31.28125" style="4" customWidth="1"/>
    <col min="2" max="2" width="13.8515625" style="3" customWidth="1"/>
    <col min="3" max="4" width="14.7109375" style="3" customWidth="1"/>
    <col min="5" max="5" width="13.00390625" style="3" customWidth="1"/>
    <col min="6" max="16384" width="9.140625" style="4" customWidth="1"/>
  </cols>
  <sheetData>
    <row r="2" ht="15.75">
      <c r="A2" s="57" t="s">
        <v>0</v>
      </c>
    </row>
    <row r="3" ht="12.75">
      <c r="A3" s="13" t="str">
        <f>'[1]Consol BS '!A2</f>
        <v>Company No. 686148-A</v>
      </c>
    </row>
    <row r="5" ht="12.75">
      <c r="A5" s="2" t="s">
        <v>11</v>
      </c>
    </row>
    <row r="6" ht="12.75">
      <c r="A6" s="2" t="s">
        <v>224</v>
      </c>
    </row>
    <row r="7" ht="12.75">
      <c r="A7" s="2" t="s">
        <v>9</v>
      </c>
    </row>
    <row r="8" ht="12.75">
      <c r="A8" s="2"/>
    </row>
    <row r="9" spans="1:5" ht="12.75">
      <c r="A9" s="2"/>
      <c r="B9" s="59"/>
      <c r="C9" s="70" t="s">
        <v>118</v>
      </c>
      <c r="D9" s="70" t="s">
        <v>12</v>
      </c>
      <c r="E9" s="59"/>
    </row>
    <row r="10" spans="1:5" ht="12.75">
      <c r="A10" s="2"/>
      <c r="B10" s="59"/>
      <c r="C10" s="59"/>
      <c r="D10" s="59"/>
      <c r="E10" s="59"/>
    </row>
    <row r="11" spans="2:6" ht="12.75">
      <c r="B11" s="60" t="s">
        <v>13</v>
      </c>
      <c r="C11" s="60" t="s">
        <v>13</v>
      </c>
      <c r="D11" s="60" t="s">
        <v>14</v>
      </c>
      <c r="E11" s="59"/>
      <c r="F11" s="6"/>
    </row>
    <row r="12" spans="2:6" ht="12.75">
      <c r="B12" s="60" t="s">
        <v>15</v>
      </c>
      <c r="C12" s="60" t="s">
        <v>117</v>
      </c>
      <c r="D12" s="60" t="s">
        <v>16</v>
      </c>
      <c r="E12" s="60" t="s">
        <v>17</v>
      </c>
      <c r="F12" s="6"/>
    </row>
    <row r="13" spans="2:6" ht="12.75">
      <c r="B13" s="60" t="s">
        <v>18</v>
      </c>
      <c r="C13" s="60" t="s">
        <v>18</v>
      </c>
      <c r="D13" s="60" t="s">
        <v>18</v>
      </c>
      <c r="E13" s="60" t="s">
        <v>18</v>
      </c>
      <c r="F13" s="6"/>
    </row>
    <row r="14" spans="2:6" ht="12.75">
      <c r="B14" s="60"/>
      <c r="C14" s="60"/>
      <c r="D14" s="60"/>
      <c r="E14" s="60"/>
      <c r="F14" s="6"/>
    </row>
    <row r="16" spans="1:5" ht="12.75">
      <c r="A16" s="2" t="s">
        <v>225</v>
      </c>
      <c r="B16" s="7">
        <v>8200</v>
      </c>
      <c r="C16" s="7">
        <v>7116</v>
      </c>
      <c r="D16" s="3">
        <v>5187</v>
      </c>
      <c r="E16" s="3">
        <f>SUM(B16:D16)</f>
        <v>20503</v>
      </c>
    </row>
    <row r="17" spans="2:3" ht="12.75">
      <c r="B17" s="7"/>
      <c r="C17" s="7"/>
    </row>
    <row r="18" spans="1:5" ht="12.75">
      <c r="A18" s="4" t="s">
        <v>178</v>
      </c>
      <c r="B18" s="3">
        <v>4100</v>
      </c>
      <c r="C18" s="3">
        <v>-4100</v>
      </c>
      <c r="D18" s="3">
        <v>0</v>
      </c>
      <c r="E18" s="3">
        <f>SUM(B18:D18)</f>
        <v>0</v>
      </c>
    </row>
    <row r="19" spans="2:5" ht="12.75">
      <c r="B19" s="8"/>
      <c r="C19" s="8"/>
      <c r="D19" s="8"/>
      <c r="E19" s="8"/>
    </row>
    <row r="20" spans="1:5" ht="12.75">
      <c r="A20" s="4" t="s">
        <v>128</v>
      </c>
      <c r="B20" s="3">
        <v>0</v>
      </c>
      <c r="C20" s="3">
        <v>-62</v>
      </c>
      <c r="D20" s="3">
        <v>0</v>
      </c>
      <c r="E20" s="3">
        <f>SUM(B20:D20)</f>
        <v>-62</v>
      </c>
    </row>
    <row r="21" spans="2:5" ht="12.75">
      <c r="B21" s="8"/>
      <c r="C21" s="8"/>
      <c r="D21" s="8"/>
      <c r="E21" s="8"/>
    </row>
    <row r="22" spans="1:5" ht="12.75">
      <c r="A22" s="4" t="s">
        <v>19</v>
      </c>
      <c r="B22" s="8">
        <v>0</v>
      </c>
      <c r="C22" s="8">
        <v>0</v>
      </c>
      <c r="D22" s="8">
        <v>4302</v>
      </c>
      <c r="E22" s="3">
        <f>SUM(B22:D22)</f>
        <v>4302</v>
      </c>
    </row>
    <row r="23" spans="2:5" ht="12.75">
      <c r="B23" s="46"/>
      <c r="C23" s="46"/>
      <c r="D23" s="46"/>
      <c r="E23" s="46"/>
    </row>
    <row r="24" spans="1:6" ht="12.75">
      <c r="A24" s="2" t="s">
        <v>186</v>
      </c>
      <c r="B24" s="8">
        <f>SUM(B16:B23)</f>
        <v>12300</v>
      </c>
      <c r="C24" s="8">
        <f>SUM(C16:C23)</f>
        <v>2954</v>
      </c>
      <c r="D24" s="8">
        <f>SUM(D16:D23)</f>
        <v>9489</v>
      </c>
      <c r="E24" s="8">
        <f>SUM(E16:E23)</f>
        <v>24743</v>
      </c>
      <c r="F24" s="32"/>
    </row>
    <row r="26" spans="1:5" ht="12.75">
      <c r="A26" s="4" t="s">
        <v>19</v>
      </c>
      <c r="B26" s="3">
        <v>0</v>
      </c>
      <c r="C26" s="3">
        <v>0</v>
      </c>
      <c r="D26" s="3">
        <f>+'Consol IS'!G34</f>
        <v>990</v>
      </c>
      <c r="E26" s="3">
        <f>SUM(B26:D26)</f>
        <v>990</v>
      </c>
    </row>
    <row r="29" spans="1:5" ht="13.5" thickBot="1">
      <c r="A29" s="2" t="s">
        <v>226</v>
      </c>
      <c r="B29" s="9">
        <f>SUM(B24:B28)</f>
        <v>12300</v>
      </c>
      <c r="C29" s="9">
        <f>SUM(C24:C28)</f>
        <v>2954</v>
      </c>
      <c r="D29" s="9">
        <f>SUM(D24:D28)</f>
        <v>10479</v>
      </c>
      <c r="E29" s="9">
        <f>SUM(E24:E28)</f>
        <v>25733</v>
      </c>
    </row>
    <row r="30" spans="2:5" ht="13.5" thickTop="1">
      <c r="B30" s="8"/>
      <c r="C30" s="8"/>
      <c r="D30" s="8"/>
      <c r="E30" s="8"/>
    </row>
    <row r="31" ht="12.75">
      <c r="A31" s="3" t="s">
        <v>20</v>
      </c>
    </row>
    <row r="32" ht="12.75">
      <c r="A32" s="3"/>
    </row>
    <row r="33" ht="12.75">
      <c r="A33" s="3"/>
    </row>
    <row r="34" ht="12.75">
      <c r="A34" s="3" t="s">
        <v>172</v>
      </c>
    </row>
    <row r="35" ht="12.75">
      <c r="A35" s="3"/>
    </row>
    <row r="36" ht="12.75">
      <c r="F36" s="12"/>
    </row>
    <row r="39" ht="12.75">
      <c r="A39" s="3"/>
    </row>
    <row r="40" ht="12.75">
      <c r="A40" s="3"/>
    </row>
    <row r="43" ht="12.75">
      <c r="A43" s="3"/>
    </row>
    <row r="50" ht="12.75">
      <c r="A50" s="88"/>
    </row>
  </sheetData>
  <printOptions/>
  <pageMargins left="0.75" right="0.75" top="1" bottom="1" header="0.5" footer="0.5"/>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2"/>
  <sheetViews>
    <sheetView workbookViewId="0" topLeftCell="A1">
      <selection activeCell="I23" sqref="I23"/>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57" t="s">
        <v>0</v>
      </c>
    </row>
    <row r="2" ht="12.75">
      <c r="A2" s="45" t="str">
        <f>+'Consol Equity'!A3</f>
        <v>Company No. 686148-A</v>
      </c>
    </row>
    <row r="4" ht="12.75">
      <c r="A4" s="2" t="s">
        <v>93</v>
      </c>
    </row>
    <row r="5" ht="12.75">
      <c r="A5" s="2" t="s">
        <v>224</v>
      </c>
    </row>
    <row r="6" ht="12.75">
      <c r="A6" s="2" t="s">
        <v>9</v>
      </c>
    </row>
    <row r="8" spans="1:4" ht="12.75">
      <c r="A8" s="4"/>
      <c r="B8" s="4"/>
      <c r="C8" s="55"/>
      <c r="D8" s="2"/>
    </row>
    <row r="9" spans="1:5" ht="12.75">
      <c r="A9" s="4"/>
      <c r="B9" s="4"/>
      <c r="C9" s="81"/>
      <c r="D9" s="2"/>
      <c r="E9" s="81" t="s">
        <v>171</v>
      </c>
    </row>
    <row r="10" spans="1:5" ht="25.5">
      <c r="A10" s="4"/>
      <c r="B10" s="4"/>
      <c r="C10" s="81" t="s">
        <v>179</v>
      </c>
      <c r="D10" s="2"/>
      <c r="E10" s="81" t="s">
        <v>206</v>
      </c>
    </row>
    <row r="11" spans="1:5" ht="12.75">
      <c r="A11" s="4"/>
      <c r="B11" s="4"/>
      <c r="C11" s="55" t="s">
        <v>222</v>
      </c>
      <c r="D11" s="2"/>
      <c r="E11" s="55" t="s">
        <v>223</v>
      </c>
    </row>
    <row r="12" spans="1:5" ht="12.75">
      <c r="A12" s="4"/>
      <c r="B12" s="4"/>
      <c r="C12" s="55" t="s">
        <v>18</v>
      </c>
      <c r="D12" s="2"/>
      <c r="E12" s="55" t="s">
        <v>18</v>
      </c>
    </row>
    <row r="13" spans="1:5" ht="12.75">
      <c r="A13" s="2" t="s">
        <v>94</v>
      </c>
      <c r="B13" s="4"/>
      <c r="C13" s="120"/>
      <c r="D13" s="121"/>
      <c r="E13" s="122"/>
    </row>
    <row r="14" spans="1:5" ht="12.75">
      <c r="A14" s="4" t="s">
        <v>34</v>
      </c>
      <c r="B14" s="4"/>
      <c r="C14" s="3">
        <f>+'Consol IS'!G29</f>
        <v>1260</v>
      </c>
      <c r="D14" s="105"/>
      <c r="E14" s="96">
        <v>1343</v>
      </c>
    </row>
    <row r="15" spans="1:5" ht="12.75">
      <c r="A15" s="4" t="s">
        <v>95</v>
      </c>
      <c r="B15" s="4"/>
      <c r="C15" s="3"/>
      <c r="D15" s="105"/>
      <c r="E15" s="96"/>
    </row>
    <row r="16" spans="1:8" ht="12.75">
      <c r="A16" s="38" t="s">
        <v>139</v>
      </c>
      <c r="B16" s="4"/>
      <c r="C16" s="3">
        <f>670-4</f>
        <v>666</v>
      </c>
      <c r="D16" s="105"/>
      <c r="E16" s="96">
        <v>446</v>
      </c>
      <c r="F16" s="3"/>
      <c r="H16" s="3"/>
    </row>
    <row r="17" spans="1:8" ht="12.75">
      <c r="A17" s="38" t="s">
        <v>140</v>
      </c>
      <c r="B17" s="4"/>
      <c r="C17" s="3">
        <f>-'Consol IS'!G27</f>
        <v>47</v>
      </c>
      <c r="D17" s="105"/>
      <c r="E17" s="105">
        <v>20</v>
      </c>
      <c r="F17" s="3"/>
      <c r="H17" s="3"/>
    </row>
    <row r="18" spans="1:8" ht="12.75">
      <c r="A18" s="38" t="s">
        <v>141</v>
      </c>
      <c r="B18" s="4"/>
      <c r="C18" s="46">
        <v>-13</v>
      </c>
      <c r="D18" s="105"/>
      <c r="E18" s="106">
        <v>-11</v>
      </c>
      <c r="F18" s="3"/>
      <c r="H18" s="3"/>
    </row>
    <row r="19" spans="1:5" ht="12.75">
      <c r="A19" s="4" t="s">
        <v>96</v>
      </c>
      <c r="B19" s="4"/>
      <c r="C19" s="3">
        <f>SUM(C14:C18)</f>
        <v>1960</v>
      </c>
      <c r="D19" s="105"/>
      <c r="E19" s="105">
        <f>SUM(E14:E18)</f>
        <v>1798</v>
      </c>
    </row>
    <row r="20" spans="1:5" ht="12.75">
      <c r="A20" s="4" t="s">
        <v>2</v>
      </c>
      <c r="B20" s="4"/>
      <c r="C20" s="3">
        <f>-'Consol BS  '!B21+'Consol BS  '!D21</f>
        <v>-2496</v>
      </c>
      <c r="D20" s="105"/>
      <c r="E20" s="96">
        <v>-1387</v>
      </c>
    </row>
    <row r="21" spans="1:5" ht="12.75">
      <c r="A21" s="4" t="s">
        <v>97</v>
      </c>
      <c r="B21" s="4"/>
      <c r="C21" s="3">
        <f>-'Consol BS  '!B22+'Consol BS  '!D22-'Consol BS  '!B23+'Consol BS  '!D23-32</f>
        <v>-257</v>
      </c>
      <c r="D21" s="105"/>
      <c r="E21" s="96">
        <v>1086</v>
      </c>
    </row>
    <row r="22" spans="1:7" ht="12.75">
      <c r="A22" s="4" t="s">
        <v>98</v>
      </c>
      <c r="B22" s="4"/>
      <c r="C22" s="46">
        <f>+'Consol BS  '!B43+'Consol BS  '!B44-'Consol BS  '!D43-'Consol BS  '!D44</f>
        <v>3351</v>
      </c>
      <c r="D22" s="105"/>
      <c r="E22" s="46">
        <v>-146</v>
      </c>
      <c r="F22" s="68"/>
      <c r="G22" s="68"/>
    </row>
    <row r="23" spans="1:7" ht="12.75">
      <c r="A23" s="92" t="s">
        <v>227</v>
      </c>
      <c r="B23" s="4"/>
      <c r="C23" s="3">
        <f>SUM(C19:C22)</f>
        <v>2558</v>
      </c>
      <c r="D23" s="105"/>
      <c r="E23" s="3">
        <f>SUM(E19:E22)</f>
        <v>1351</v>
      </c>
      <c r="F23" s="68"/>
      <c r="G23" s="68"/>
    </row>
    <row r="24" spans="1:7" ht="12.75">
      <c r="A24" s="4" t="s">
        <v>100</v>
      </c>
      <c r="B24" s="4"/>
      <c r="C24" s="8">
        <v>-292</v>
      </c>
      <c r="D24" s="105"/>
      <c r="E24" s="96">
        <v>-270</v>
      </c>
      <c r="F24" s="68"/>
      <c r="G24" s="68"/>
    </row>
    <row r="25" spans="1:7" ht="12.75">
      <c r="A25" s="4" t="s">
        <v>99</v>
      </c>
      <c r="B25" s="4"/>
      <c r="C25" s="46">
        <f>-C17</f>
        <v>-47</v>
      </c>
      <c r="D25" s="105"/>
      <c r="E25" s="98">
        <v>-20</v>
      </c>
      <c r="F25" s="3"/>
      <c r="G25" s="68"/>
    </row>
    <row r="26" spans="1:5" ht="12.75">
      <c r="A26" s="4" t="s">
        <v>228</v>
      </c>
      <c r="B26" s="4"/>
      <c r="C26" s="3">
        <f>SUM(C23:C25)</f>
        <v>2219</v>
      </c>
      <c r="D26" s="105"/>
      <c r="E26" s="3">
        <f>SUM(E23:E25)</f>
        <v>1061</v>
      </c>
    </row>
    <row r="27" spans="1:5" ht="12.75">
      <c r="A27" s="4"/>
      <c r="B27" s="4"/>
      <c r="C27" s="3"/>
      <c r="D27" s="105"/>
      <c r="E27" s="96"/>
    </row>
    <row r="28" spans="1:5" ht="12.75">
      <c r="A28" s="2" t="s">
        <v>101</v>
      </c>
      <c r="B28" s="4"/>
      <c r="C28" s="8"/>
      <c r="D28" s="105"/>
      <c r="E28" s="96"/>
    </row>
    <row r="29" spans="1:5" ht="12.75">
      <c r="A29" s="4" t="s">
        <v>162</v>
      </c>
      <c r="B29" s="4"/>
      <c r="C29" s="49">
        <v>-23</v>
      </c>
      <c r="D29" s="123"/>
      <c r="E29" s="49">
        <v>-54</v>
      </c>
    </row>
    <row r="30" spans="1:5" ht="12.75">
      <c r="A30" s="4" t="s">
        <v>229</v>
      </c>
      <c r="B30" s="4"/>
      <c r="C30" s="47">
        <f>-C18</f>
        <v>13</v>
      </c>
      <c r="D30" s="123"/>
      <c r="E30" s="47">
        <v>11</v>
      </c>
    </row>
    <row r="31" spans="1:5" ht="12.75">
      <c r="A31" s="4" t="s">
        <v>129</v>
      </c>
      <c r="B31" s="4"/>
      <c r="C31" s="47">
        <v>25</v>
      </c>
      <c r="D31" s="123"/>
      <c r="E31" s="47">
        <v>0</v>
      </c>
    </row>
    <row r="32" spans="1:5" ht="12.75">
      <c r="A32" s="4" t="s">
        <v>191</v>
      </c>
      <c r="B32" s="4"/>
      <c r="C32" s="47">
        <f>-C61</f>
        <v>-4089</v>
      </c>
      <c r="D32" s="123"/>
      <c r="E32" s="47">
        <f>-E61</f>
        <v>-1249</v>
      </c>
    </row>
    <row r="33" spans="1:7" ht="12.75">
      <c r="A33" s="4"/>
      <c r="B33" s="4"/>
      <c r="C33" s="48"/>
      <c r="D33" s="123"/>
      <c r="E33" s="48"/>
      <c r="G33" s="8"/>
    </row>
    <row r="34" spans="1:5" ht="12.75">
      <c r="A34" s="4" t="s">
        <v>102</v>
      </c>
      <c r="B34" s="4"/>
      <c r="C34" s="8">
        <f>SUM(C29:C33)</f>
        <v>-4074</v>
      </c>
      <c r="D34" s="123"/>
      <c r="E34" s="8">
        <f>SUM(E29:E33)</f>
        <v>-1292</v>
      </c>
    </row>
    <row r="35" spans="1:5" ht="12.75">
      <c r="A35" s="4"/>
      <c r="B35" s="4"/>
      <c r="C35" s="3"/>
      <c r="D35" s="105"/>
      <c r="E35" s="96"/>
    </row>
    <row r="36" spans="1:5" ht="12.75">
      <c r="A36" s="2" t="s">
        <v>103</v>
      </c>
      <c r="B36" s="4"/>
      <c r="C36" s="8"/>
      <c r="D36" s="105"/>
      <c r="E36" s="96"/>
    </row>
    <row r="37" spans="1:8" ht="14.25" customHeight="1">
      <c r="A37" s="92" t="s">
        <v>143</v>
      </c>
      <c r="B37" s="4"/>
      <c r="C37" s="49">
        <v>-353</v>
      </c>
      <c r="D37" s="105"/>
      <c r="E37" s="49">
        <v>-128</v>
      </c>
      <c r="H37" s="61"/>
    </row>
    <row r="38" spans="1:8" ht="12.75" hidden="1">
      <c r="A38" s="92" t="s">
        <v>144</v>
      </c>
      <c r="B38" s="4"/>
      <c r="C38" s="47">
        <v>0</v>
      </c>
      <c r="D38" s="105"/>
      <c r="E38" s="47">
        <v>0</v>
      </c>
      <c r="H38" s="61"/>
    </row>
    <row r="39" spans="1:5" ht="16.5" customHeight="1" hidden="1">
      <c r="A39" s="4" t="s">
        <v>145</v>
      </c>
      <c r="B39" s="4"/>
      <c r="C39" s="47">
        <v>0</v>
      </c>
      <c r="D39" s="105"/>
      <c r="E39" s="47">
        <v>0</v>
      </c>
    </row>
    <row r="40" spans="1:5" ht="14.25" customHeight="1">
      <c r="A40" s="4" t="s">
        <v>190</v>
      </c>
      <c r="B40" s="4"/>
      <c r="C40" s="48">
        <v>0</v>
      </c>
      <c r="D40" s="105"/>
      <c r="E40" s="48">
        <v>-248</v>
      </c>
    </row>
    <row r="41" spans="1:5" ht="12.75">
      <c r="A41" s="4" t="s">
        <v>236</v>
      </c>
      <c r="B41" s="4"/>
      <c r="C41" s="8">
        <f>SUM(C37:C40)</f>
        <v>-353</v>
      </c>
      <c r="D41" s="105"/>
      <c r="E41" s="8">
        <f>SUM(E37:E40)</f>
        <v>-376</v>
      </c>
    </row>
    <row r="42" spans="1:5" ht="12.75">
      <c r="A42" s="50"/>
      <c r="B42" s="4"/>
      <c r="C42" s="46"/>
      <c r="D42" s="105"/>
      <c r="E42" s="46"/>
    </row>
    <row r="43" spans="1:5" ht="12.75">
      <c r="A43" s="4"/>
      <c r="B43" s="4"/>
      <c r="C43" s="3"/>
      <c r="D43" s="105"/>
      <c r="E43" s="3"/>
    </row>
    <row r="44" spans="1:5" ht="12.75">
      <c r="A44" s="4" t="s">
        <v>237</v>
      </c>
      <c r="B44" s="4"/>
      <c r="C44" s="3">
        <f>+C26+C34+C41</f>
        <v>-2208</v>
      </c>
      <c r="D44" s="105"/>
      <c r="E44" s="3">
        <f>+E26+E34+E41</f>
        <v>-607</v>
      </c>
    </row>
    <row r="45" spans="1:5" ht="12.75">
      <c r="A45" s="4" t="s">
        <v>189</v>
      </c>
      <c r="B45" s="4"/>
      <c r="C45" s="3">
        <v>4</v>
      </c>
      <c r="D45" s="105"/>
      <c r="E45" s="3">
        <v>0</v>
      </c>
    </row>
    <row r="46" spans="1:5" ht="12.75">
      <c r="A46" s="4" t="s">
        <v>104</v>
      </c>
      <c r="B46" s="4"/>
      <c r="C46" s="7">
        <v>5062</v>
      </c>
      <c r="D46" s="105"/>
      <c r="E46" s="7">
        <v>2375</v>
      </c>
    </row>
    <row r="47" spans="1:5" ht="13.5" thickBot="1">
      <c r="A47" s="4" t="s">
        <v>105</v>
      </c>
      <c r="B47" s="4"/>
      <c r="C47" s="9">
        <f>SUM(C44:C46)</f>
        <v>2858</v>
      </c>
      <c r="D47" s="105"/>
      <c r="E47" s="9">
        <f>SUM(E44:E46)</f>
        <v>1768</v>
      </c>
    </row>
    <row r="48" spans="1:5" ht="13.5" thickTop="1">
      <c r="A48" s="4"/>
      <c r="B48" s="4"/>
      <c r="C48" s="3"/>
      <c r="D48" s="105"/>
      <c r="E48" s="96"/>
    </row>
    <row r="49" spans="1:5" ht="12.75">
      <c r="A49" s="4"/>
      <c r="B49" s="4"/>
      <c r="C49" s="3"/>
      <c r="D49" s="105"/>
      <c r="E49" s="96"/>
    </row>
    <row r="50" spans="1:5" ht="12.75">
      <c r="A50" s="59" t="s">
        <v>130</v>
      </c>
      <c r="B50" s="4"/>
      <c r="C50" s="3"/>
      <c r="D50" s="105"/>
      <c r="E50" s="96"/>
    </row>
    <row r="51" spans="1:5" ht="12.75">
      <c r="A51" s="3"/>
      <c r="B51" s="4"/>
      <c r="C51" s="3"/>
      <c r="D51" s="105"/>
      <c r="E51" s="96"/>
    </row>
    <row r="52" spans="1:5" ht="12.75">
      <c r="A52" s="20" t="s">
        <v>127</v>
      </c>
      <c r="B52" s="4"/>
      <c r="C52" s="3">
        <v>1046</v>
      </c>
      <c r="D52" s="105"/>
      <c r="E52" s="8">
        <v>1015</v>
      </c>
    </row>
    <row r="53" spans="1:5" ht="12.75">
      <c r="A53" s="20" t="s">
        <v>91</v>
      </c>
      <c r="B53" s="4"/>
      <c r="C53" s="3">
        <v>1812</v>
      </c>
      <c r="D53" s="105"/>
      <c r="E53" s="105">
        <v>753</v>
      </c>
    </row>
    <row r="54" spans="1:5" ht="13.5" thickBot="1">
      <c r="A54" s="20"/>
      <c r="B54" s="4"/>
      <c r="C54" s="76">
        <f>SUM(C52:C53)</f>
        <v>2858</v>
      </c>
      <c r="D54" s="105"/>
      <c r="E54" s="76">
        <f>SUM(E52:E53)</f>
        <v>1768</v>
      </c>
    </row>
    <row r="55" spans="1:5" ht="12.75">
      <c r="A55" s="3"/>
      <c r="B55" s="4"/>
      <c r="C55" s="3"/>
      <c r="D55" s="4"/>
      <c r="E55" s="97"/>
    </row>
    <row r="56" spans="1:5" ht="12.75">
      <c r="A56" s="3" t="s">
        <v>20</v>
      </c>
      <c r="B56" s="4"/>
      <c r="C56" s="3"/>
      <c r="D56" s="4"/>
      <c r="E56" s="97"/>
    </row>
    <row r="57" spans="1:5" ht="12.75">
      <c r="A57" s="3"/>
      <c r="B57" s="4"/>
      <c r="C57" s="3"/>
      <c r="D57" s="4"/>
      <c r="E57" s="97"/>
    </row>
    <row r="58" spans="1:5" ht="12.75">
      <c r="A58" s="3" t="s">
        <v>192</v>
      </c>
      <c r="B58" s="4"/>
      <c r="C58" s="3"/>
      <c r="D58" s="4"/>
      <c r="E58" s="97"/>
    </row>
    <row r="59" spans="1:5" ht="12.75">
      <c r="A59" s="3" t="s">
        <v>193</v>
      </c>
      <c r="B59" s="4"/>
      <c r="C59" s="3">
        <v>5184</v>
      </c>
      <c r="D59" s="4"/>
      <c r="E59" s="97">
        <v>2629</v>
      </c>
    </row>
    <row r="60" spans="1:5" ht="12.75">
      <c r="A60" s="3" t="s">
        <v>195</v>
      </c>
      <c r="B60" s="4"/>
      <c r="C60" s="46">
        <v>-1095</v>
      </c>
      <c r="D60" s="4"/>
      <c r="E60" s="133">
        <v>-1380</v>
      </c>
    </row>
    <row r="61" spans="1:5" ht="13.5" thickBot="1">
      <c r="A61" s="3" t="s">
        <v>194</v>
      </c>
      <c r="B61" s="4"/>
      <c r="C61" s="9">
        <f>SUM(C59:C60)</f>
        <v>4089</v>
      </c>
      <c r="D61" s="4"/>
      <c r="E61" s="115">
        <f>SUM(E59:E60)</f>
        <v>1249</v>
      </c>
    </row>
    <row r="62" spans="1:5" ht="13.5" thickTop="1">
      <c r="A62" s="3"/>
      <c r="B62" s="4"/>
      <c r="C62" s="3"/>
      <c r="D62" s="4"/>
      <c r="E62" s="97"/>
    </row>
    <row r="63" spans="1:5" ht="12.75">
      <c r="A63" s="3"/>
      <c r="B63" s="4"/>
      <c r="C63" s="3"/>
      <c r="D63" s="4"/>
      <c r="E63" s="97"/>
    </row>
    <row r="64" spans="1:5" ht="12.75">
      <c r="A64" s="3"/>
      <c r="B64" s="4"/>
      <c r="C64" s="3"/>
      <c r="D64" s="4"/>
      <c r="E64" s="97"/>
    </row>
    <row r="65" spans="1:4" ht="12.75">
      <c r="A65" s="38"/>
      <c r="B65" s="4"/>
      <c r="C65" s="4"/>
      <c r="D65" s="6"/>
    </row>
    <row r="66" spans="1:4" ht="12.75">
      <c r="A66" s="4"/>
      <c r="B66" s="4"/>
      <c r="C66" s="4"/>
      <c r="D66" s="6"/>
    </row>
    <row r="67" spans="1:4" ht="12.75">
      <c r="A67" s="4"/>
      <c r="B67" s="4"/>
      <c r="C67" s="4"/>
      <c r="D67" s="6"/>
    </row>
    <row r="68" spans="1:4" ht="12.75">
      <c r="A68" s="4"/>
      <c r="B68" s="4"/>
      <c r="C68" s="4"/>
      <c r="D68" s="6"/>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row r="91" spans="1:4" ht="12.75">
      <c r="A91" s="4"/>
      <c r="B91" s="4"/>
      <c r="C91" s="3"/>
      <c r="D91" s="4"/>
    </row>
    <row r="92" spans="1:4" ht="12.75">
      <c r="A92" s="4"/>
      <c r="B92" s="4"/>
      <c r="C92" s="3"/>
      <c r="D92" s="4"/>
    </row>
  </sheetData>
  <printOptions/>
  <pageMargins left="0.75" right="0.75" top="0.52" bottom="0.36" header="0.36" footer="0.5"/>
  <pageSetup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49"/>
  <sheetViews>
    <sheetView tabSelected="1" zoomScaleSheetLayoutView="100" workbookViewId="0" topLeftCell="A208">
      <selection activeCell="A224" sqref="A224:IV224"/>
    </sheetView>
  </sheetViews>
  <sheetFormatPr defaultColWidth="9.140625" defaultRowHeight="12.75"/>
  <cols>
    <col min="1" max="1" width="4.57421875" style="26" customWidth="1"/>
    <col min="2" max="2" width="11.57421875" style="4" customWidth="1"/>
    <col min="3" max="3" width="14.7109375" style="4" customWidth="1"/>
    <col min="4" max="4" width="9.28125" style="4" bestFit="1" customWidth="1"/>
    <col min="5" max="5" width="19.57421875" style="4" customWidth="1"/>
    <col min="6" max="6" width="11.421875" style="10" customWidth="1"/>
    <col min="7" max="7" width="12.7109375" style="10"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5.75">
      <c r="A2" s="58" t="str">
        <f>+'Consol BS  '!A1</f>
        <v>JHM CONSOLIDATION BERHAD</v>
      </c>
      <c r="F2" s="4"/>
      <c r="G2" s="4"/>
      <c r="H2" s="4"/>
      <c r="I2" s="4"/>
      <c r="J2" s="4"/>
    </row>
    <row r="3" spans="1:10" ht="12.75">
      <c r="A3" s="13" t="str">
        <f>+'Consol BS  '!A2</f>
        <v>Company No. 686148-A</v>
      </c>
      <c r="F3" s="4"/>
      <c r="G3" s="4"/>
      <c r="H3" s="4"/>
      <c r="I3" s="4"/>
      <c r="J3" s="4"/>
    </row>
    <row r="4" spans="1:10" ht="12.75">
      <c r="A4" s="27"/>
      <c r="F4" s="4"/>
      <c r="G4" s="4"/>
      <c r="H4" s="4"/>
      <c r="I4" s="4"/>
      <c r="J4" s="4"/>
    </row>
    <row r="5" spans="1:10" ht="12.75">
      <c r="A5" s="26" t="s">
        <v>183</v>
      </c>
      <c r="F5" s="4"/>
      <c r="G5" s="4"/>
      <c r="H5" s="4"/>
      <c r="I5" s="4"/>
      <c r="J5" s="4"/>
    </row>
    <row r="6" spans="6:10" ht="12.75">
      <c r="F6" s="4"/>
      <c r="G6" s="4"/>
      <c r="H6" s="4"/>
      <c r="I6" s="4"/>
      <c r="J6" s="4"/>
    </row>
    <row r="7" spans="1:10" ht="12.75">
      <c r="A7" s="28" t="s">
        <v>21</v>
      </c>
      <c r="B7" s="2" t="s">
        <v>22</v>
      </c>
      <c r="F7" s="4"/>
      <c r="G7" s="4"/>
      <c r="H7" s="4"/>
      <c r="I7" s="4"/>
      <c r="J7" s="4"/>
    </row>
    <row r="8" spans="6:10" ht="12.75" customHeight="1">
      <c r="F8" s="4"/>
      <c r="G8" s="4"/>
      <c r="H8" s="4"/>
      <c r="I8" s="4"/>
      <c r="J8" s="4"/>
    </row>
    <row r="9" spans="6:10" ht="12.75">
      <c r="F9" s="4"/>
      <c r="G9" s="4"/>
      <c r="H9" s="4"/>
      <c r="I9" s="4"/>
      <c r="J9" s="4"/>
    </row>
    <row r="10" spans="6:12" ht="12.75">
      <c r="F10" s="4"/>
      <c r="G10" s="4"/>
      <c r="H10" s="4"/>
      <c r="I10" s="4"/>
      <c r="J10" s="4"/>
      <c r="L10" s="29"/>
    </row>
    <row r="11" spans="6:10" ht="12.75">
      <c r="F11" s="4"/>
      <c r="G11" s="4"/>
      <c r="H11" s="4"/>
      <c r="I11" s="4"/>
      <c r="J11" s="4"/>
    </row>
    <row r="12" spans="6:10" ht="12.75">
      <c r="F12" s="4"/>
      <c r="G12" s="4"/>
      <c r="H12" s="4"/>
      <c r="I12" s="4"/>
      <c r="J12" s="4"/>
    </row>
    <row r="13" spans="6:10" ht="12.75">
      <c r="F13" s="4"/>
      <c r="G13" s="4"/>
      <c r="H13" s="4"/>
      <c r="I13" s="4"/>
      <c r="J13" s="4"/>
    </row>
    <row r="14" spans="6:10" ht="12.75">
      <c r="F14" s="4"/>
      <c r="G14" s="4"/>
      <c r="H14" s="4"/>
      <c r="I14" s="4"/>
      <c r="J14" s="4"/>
    </row>
    <row r="15" spans="6:10" ht="12.75">
      <c r="F15" s="4"/>
      <c r="G15" s="4"/>
      <c r="H15" s="4"/>
      <c r="I15" s="4"/>
      <c r="J15" s="4"/>
    </row>
    <row r="16" spans="6:10" ht="12.75">
      <c r="F16" s="4"/>
      <c r="G16" s="4"/>
      <c r="H16" s="4"/>
      <c r="I16" s="4"/>
      <c r="J16" s="4"/>
    </row>
    <row r="17" spans="6:10" ht="12.75">
      <c r="F17" s="4"/>
      <c r="G17" s="4"/>
      <c r="H17" s="4"/>
      <c r="I17" s="4"/>
      <c r="J17" s="4"/>
    </row>
    <row r="18" spans="6:10" ht="12.75">
      <c r="F18" s="4"/>
      <c r="G18" s="4"/>
      <c r="H18" s="4"/>
      <c r="I18" s="4"/>
      <c r="J18" s="4"/>
    </row>
    <row r="19" spans="6:10" ht="12.75">
      <c r="F19" s="4"/>
      <c r="G19" s="4"/>
      <c r="H19" s="4"/>
      <c r="I19" s="4"/>
      <c r="J19" s="4"/>
    </row>
    <row r="20" spans="6:10" ht="12.75">
      <c r="F20" s="4"/>
      <c r="G20" s="4"/>
      <c r="H20" s="4"/>
      <c r="I20" s="4"/>
      <c r="J20" s="4"/>
    </row>
    <row r="21" spans="6:10" ht="12.75">
      <c r="F21" s="4"/>
      <c r="G21" s="4"/>
      <c r="H21" s="4"/>
      <c r="I21" s="4"/>
      <c r="J21" s="4"/>
    </row>
    <row r="22" spans="6:10" ht="12.75">
      <c r="F22" s="4"/>
      <c r="G22" s="4"/>
      <c r="H22" s="4"/>
      <c r="I22" s="4"/>
      <c r="J22" s="4"/>
    </row>
    <row r="23" spans="6:10" ht="12.75">
      <c r="F23" s="4"/>
      <c r="G23" s="4"/>
      <c r="H23" s="4"/>
      <c r="I23" s="4"/>
      <c r="J23" s="4"/>
    </row>
    <row r="24" spans="6:10" ht="12.75">
      <c r="F24" s="4"/>
      <c r="G24" s="4"/>
      <c r="H24" s="4"/>
      <c r="I24" s="4"/>
      <c r="J24" s="4"/>
    </row>
    <row r="25" spans="6:10" ht="12.75">
      <c r="F25" s="4"/>
      <c r="G25" s="4"/>
      <c r="H25" s="4"/>
      <c r="I25" s="4"/>
      <c r="J25" s="4"/>
    </row>
    <row r="26" spans="6:10" ht="12.75">
      <c r="F26" s="4"/>
      <c r="G26" s="4"/>
      <c r="H26" s="4"/>
      <c r="I26" s="4"/>
      <c r="J26" s="4"/>
    </row>
    <row r="27" spans="6:10" ht="12.75">
      <c r="F27" s="4"/>
      <c r="G27" s="4"/>
      <c r="H27" s="4"/>
      <c r="I27" s="4"/>
      <c r="J27" s="4"/>
    </row>
    <row r="28" spans="6:10" ht="12.75">
      <c r="F28" s="4"/>
      <c r="G28" s="4"/>
      <c r="H28" s="4"/>
      <c r="I28" s="4"/>
      <c r="J28" s="4"/>
    </row>
    <row r="29" spans="6:10" ht="12.75">
      <c r="F29" s="4"/>
      <c r="G29" s="4"/>
      <c r="H29" s="4"/>
      <c r="I29" s="4"/>
      <c r="J29" s="4"/>
    </row>
    <row r="30" spans="6:10" ht="12.75">
      <c r="F30" s="4"/>
      <c r="G30" s="4"/>
      <c r="H30" s="4"/>
      <c r="I30" s="4"/>
      <c r="J30" s="4"/>
    </row>
    <row r="31" spans="6:10" ht="12.75">
      <c r="F31" s="4"/>
      <c r="G31" s="4"/>
      <c r="H31" s="4"/>
      <c r="I31" s="4"/>
      <c r="J31" s="4"/>
    </row>
    <row r="32" spans="6:10" ht="12.75">
      <c r="F32" s="4"/>
      <c r="G32" s="4"/>
      <c r="H32" s="4"/>
      <c r="I32" s="4"/>
      <c r="J32" s="4"/>
    </row>
    <row r="33" spans="6:10" ht="12.75">
      <c r="F33" s="4"/>
      <c r="G33" s="4"/>
      <c r="H33" s="4"/>
      <c r="I33" s="4"/>
      <c r="J33" s="4"/>
    </row>
    <row r="34" spans="6:10" ht="12.75">
      <c r="F34" s="4"/>
      <c r="G34" s="4"/>
      <c r="H34" s="4"/>
      <c r="I34" s="4"/>
      <c r="J34" s="4"/>
    </row>
    <row r="35" spans="6:10" ht="12.75">
      <c r="F35" s="4"/>
      <c r="G35" s="4"/>
      <c r="H35" s="4"/>
      <c r="I35" s="4"/>
      <c r="J35" s="4"/>
    </row>
    <row r="36" spans="6:10" ht="12.75">
      <c r="F36" s="4"/>
      <c r="G36" s="4"/>
      <c r="H36" s="4"/>
      <c r="I36" s="4"/>
      <c r="J36" s="4"/>
    </row>
    <row r="37" spans="6:10" ht="12.75">
      <c r="F37" s="4"/>
      <c r="G37" s="4"/>
      <c r="H37" s="4"/>
      <c r="I37" s="4"/>
      <c r="J37" s="4"/>
    </row>
    <row r="38" spans="6:10" ht="12.75">
      <c r="F38" s="4"/>
      <c r="G38" s="4"/>
      <c r="H38" s="4"/>
      <c r="I38" s="4"/>
      <c r="J38" s="4"/>
    </row>
    <row r="39" spans="6:10" ht="12.75">
      <c r="F39" s="4"/>
      <c r="G39" s="4"/>
      <c r="H39" s="4"/>
      <c r="I39" s="4"/>
      <c r="J39" s="4"/>
    </row>
    <row r="40" spans="6:10" ht="12.75">
      <c r="F40" s="4"/>
      <c r="G40" s="4"/>
      <c r="H40" s="4"/>
      <c r="I40" s="4"/>
      <c r="J40" s="4"/>
    </row>
    <row r="41" spans="6:10" ht="12.75">
      <c r="F41" s="4"/>
      <c r="G41" s="4"/>
      <c r="H41" s="4"/>
      <c r="I41" s="4"/>
      <c r="J41" s="4"/>
    </row>
    <row r="42" spans="6:10" ht="12.75">
      <c r="F42" s="4"/>
      <c r="G42" s="4"/>
      <c r="H42" s="4"/>
      <c r="I42" s="4"/>
      <c r="J42" s="4"/>
    </row>
    <row r="43" spans="6:10" ht="12.75">
      <c r="F43" s="4"/>
      <c r="G43" s="4"/>
      <c r="H43" s="4"/>
      <c r="I43" s="4"/>
      <c r="J43" s="4"/>
    </row>
    <row r="44" spans="6:10" ht="12.75">
      <c r="F44" s="4"/>
      <c r="G44" s="4"/>
      <c r="H44" s="4"/>
      <c r="I44" s="4"/>
      <c r="J44" s="4"/>
    </row>
    <row r="45" spans="6:10" ht="12.75">
      <c r="F45" s="4"/>
      <c r="G45" s="4"/>
      <c r="H45" s="4"/>
      <c r="I45" s="4"/>
      <c r="J45" s="4"/>
    </row>
    <row r="46" spans="6:10" ht="12.75">
      <c r="F46" s="4"/>
      <c r="G46" s="4"/>
      <c r="H46" s="4"/>
      <c r="I46" s="4"/>
      <c r="J46" s="4"/>
    </row>
    <row r="47" spans="6:10" ht="12.75">
      <c r="F47" s="4"/>
      <c r="G47" s="4"/>
      <c r="H47" s="4"/>
      <c r="I47" s="4"/>
      <c r="J47" s="4"/>
    </row>
    <row r="48" spans="6:10" ht="12.75">
      <c r="F48" s="4"/>
      <c r="G48" s="4"/>
      <c r="H48" s="4"/>
      <c r="I48" s="4"/>
      <c r="J48" s="4"/>
    </row>
    <row r="49" spans="6:10" ht="12.75">
      <c r="F49" s="4"/>
      <c r="G49" s="4"/>
      <c r="H49" s="4"/>
      <c r="I49" s="4"/>
      <c r="J49" s="4"/>
    </row>
    <row r="50" spans="1:10" ht="12.75">
      <c r="A50" s="28" t="s">
        <v>23</v>
      </c>
      <c r="B50" s="2" t="s">
        <v>166</v>
      </c>
      <c r="F50" s="4"/>
      <c r="G50" s="4"/>
      <c r="H50" s="4"/>
      <c r="I50" s="4"/>
      <c r="J50" s="4"/>
    </row>
    <row r="51" spans="6:10" ht="12.75">
      <c r="F51" s="32"/>
      <c r="G51" s="4"/>
      <c r="H51" s="4"/>
      <c r="I51" s="4"/>
      <c r="J51" s="4"/>
    </row>
    <row r="52" spans="2:10" ht="12.75">
      <c r="B52" s="4" t="s">
        <v>230</v>
      </c>
      <c r="F52" s="4"/>
      <c r="G52" s="4"/>
      <c r="H52" s="4"/>
      <c r="I52" s="4"/>
      <c r="J52" s="4"/>
    </row>
    <row r="53" spans="6:10" ht="12.75">
      <c r="F53" s="4"/>
      <c r="G53" s="4"/>
      <c r="H53" s="4"/>
      <c r="I53" s="4"/>
      <c r="J53" s="4"/>
    </row>
    <row r="54" spans="6:10" ht="12.75">
      <c r="F54" s="4"/>
      <c r="G54" s="4"/>
      <c r="H54" s="4"/>
      <c r="I54" s="4"/>
      <c r="J54" s="4"/>
    </row>
    <row r="55" spans="6:10" ht="12.75">
      <c r="F55" s="4"/>
      <c r="G55" s="4"/>
      <c r="H55" s="4"/>
      <c r="I55" s="4"/>
      <c r="J55" s="4"/>
    </row>
    <row r="56" spans="1:10" ht="12.75">
      <c r="A56" s="28" t="s">
        <v>24</v>
      </c>
      <c r="B56" s="2" t="s">
        <v>25</v>
      </c>
      <c r="F56" s="4"/>
      <c r="G56" s="4"/>
      <c r="H56" s="4"/>
      <c r="I56" s="4"/>
      <c r="J56" s="4"/>
    </row>
    <row r="57" spans="1:10" ht="12.75">
      <c r="A57" s="28"/>
      <c r="B57" s="2"/>
      <c r="F57" s="4"/>
      <c r="G57" s="4"/>
      <c r="H57" s="4"/>
      <c r="I57" s="4"/>
      <c r="J57" s="4"/>
    </row>
    <row r="58" spans="1:10" ht="12.75">
      <c r="A58" s="28"/>
      <c r="B58" s="4" t="s">
        <v>212</v>
      </c>
      <c r="F58" s="4"/>
      <c r="G58" s="4"/>
      <c r="H58" s="4"/>
      <c r="I58" s="4"/>
      <c r="J58" s="4"/>
    </row>
    <row r="59" spans="1:10" ht="12.75">
      <c r="A59" s="28"/>
      <c r="B59" s="2"/>
      <c r="F59" s="4"/>
      <c r="G59" s="4"/>
      <c r="H59" s="4"/>
      <c r="I59" s="4"/>
      <c r="J59" s="4"/>
    </row>
    <row r="60" spans="1:10" ht="12.75">
      <c r="A60" s="28"/>
      <c r="B60" s="2"/>
      <c r="F60" s="4"/>
      <c r="G60" s="4"/>
      <c r="H60" s="4"/>
      <c r="I60" s="4"/>
      <c r="J60" s="4"/>
    </row>
    <row r="61" spans="1:2" s="4" customFormat="1" ht="12.75">
      <c r="A61" s="28" t="s">
        <v>26</v>
      </c>
      <c r="B61" s="2" t="s">
        <v>27</v>
      </c>
    </row>
    <row r="62" s="4" customFormat="1" ht="12.75">
      <c r="A62" s="26"/>
    </row>
    <row r="63" spans="1:2" s="4" customFormat="1" ht="12.75">
      <c r="A63" s="26"/>
      <c r="B63" s="4" t="s">
        <v>28</v>
      </c>
    </row>
    <row r="64" spans="6:10" ht="12.75">
      <c r="F64" s="4"/>
      <c r="G64" s="4"/>
      <c r="H64" s="4"/>
      <c r="I64" s="4"/>
      <c r="J64" s="4"/>
    </row>
    <row r="65" spans="1:10" ht="12.75">
      <c r="A65" s="28"/>
      <c r="B65" s="2"/>
      <c r="F65" s="4"/>
      <c r="G65" s="4"/>
      <c r="H65" s="4"/>
      <c r="I65" s="4"/>
      <c r="J65" s="4"/>
    </row>
    <row r="66" spans="1:10" ht="12.75">
      <c r="A66" s="28" t="s">
        <v>29</v>
      </c>
      <c r="B66" s="2" t="s">
        <v>211</v>
      </c>
      <c r="F66" s="4"/>
      <c r="G66" s="4"/>
      <c r="H66" s="4"/>
      <c r="I66" s="4"/>
      <c r="J66" s="4"/>
    </row>
    <row r="67" spans="1:10" ht="12.75">
      <c r="A67" s="28"/>
      <c r="B67" s="2"/>
      <c r="F67" s="4"/>
      <c r="G67" s="4"/>
      <c r="H67" s="4"/>
      <c r="I67" s="4"/>
      <c r="J67" s="4"/>
    </row>
    <row r="68" spans="1:10" ht="12.75">
      <c r="A68" s="28"/>
      <c r="B68" s="4" t="s">
        <v>208</v>
      </c>
      <c r="F68" s="4"/>
      <c r="G68" s="4"/>
      <c r="H68" s="4"/>
      <c r="I68" s="4"/>
      <c r="J68" s="4"/>
    </row>
    <row r="69" spans="1:10" ht="12.75">
      <c r="A69" s="28"/>
      <c r="B69" s="2"/>
      <c r="F69" s="4"/>
      <c r="G69" s="4"/>
      <c r="H69" s="4"/>
      <c r="I69" s="4"/>
      <c r="J69" s="4"/>
    </row>
    <row r="70" spans="1:10" ht="12.75">
      <c r="A70" s="28"/>
      <c r="B70" s="2"/>
      <c r="F70" s="4"/>
      <c r="G70" s="4"/>
      <c r="H70" s="4"/>
      <c r="I70" s="4"/>
      <c r="J70" s="4"/>
    </row>
    <row r="71" spans="1:10" ht="12.75">
      <c r="A71" s="28" t="s">
        <v>30</v>
      </c>
      <c r="B71" s="2" t="s">
        <v>207</v>
      </c>
      <c r="F71" s="4"/>
      <c r="G71" s="4"/>
      <c r="H71" s="4"/>
      <c r="I71" s="4"/>
      <c r="J71" s="4"/>
    </row>
    <row r="72" spans="6:10" ht="12.75">
      <c r="F72" s="4"/>
      <c r="G72" s="4"/>
      <c r="H72" s="4"/>
      <c r="I72" s="4"/>
      <c r="J72" s="4"/>
    </row>
    <row r="73" spans="2:11" ht="12.75">
      <c r="B73" s="4" t="s">
        <v>209</v>
      </c>
      <c r="F73" s="4"/>
      <c r="G73" s="4"/>
      <c r="H73" s="4"/>
      <c r="I73" s="4"/>
      <c r="J73" s="4"/>
      <c r="K73" s="4"/>
    </row>
    <row r="74" spans="6:11" ht="12.75">
      <c r="F74" s="4"/>
      <c r="G74" s="4"/>
      <c r="H74" s="6"/>
      <c r="I74" s="6"/>
      <c r="J74" s="4"/>
      <c r="K74" s="4"/>
    </row>
    <row r="75" spans="6:11" ht="12.75">
      <c r="F75" s="4"/>
      <c r="G75" s="4"/>
      <c r="H75" s="6"/>
      <c r="I75" s="6"/>
      <c r="J75" s="4"/>
      <c r="K75" s="4"/>
    </row>
    <row r="76" spans="1:10" ht="12.75">
      <c r="A76" s="28" t="s">
        <v>31</v>
      </c>
      <c r="B76" s="2" t="s">
        <v>210</v>
      </c>
      <c r="F76" s="4"/>
      <c r="G76" s="4"/>
      <c r="H76" s="4"/>
      <c r="I76" s="4"/>
      <c r="J76" s="4"/>
    </row>
    <row r="77" spans="6:10" ht="12.75">
      <c r="F77" s="4"/>
      <c r="G77" s="4"/>
      <c r="H77" s="4"/>
      <c r="I77" s="4"/>
      <c r="J77" s="4"/>
    </row>
    <row r="78" spans="6:12" ht="12.75">
      <c r="F78" s="4"/>
      <c r="G78" s="4"/>
      <c r="H78" s="4"/>
      <c r="I78" s="4"/>
      <c r="J78" s="114"/>
      <c r="K78" s="4"/>
      <c r="L78" s="4"/>
    </row>
    <row r="79" spans="6:12" ht="12.75">
      <c r="F79" s="4"/>
      <c r="G79" s="4"/>
      <c r="H79" s="4"/>
      <c r="I79" s="4"/>
      <c r="J79" s="4"/>
      <c r="K79" s="4"/>
      <c r="L79" s="4"/>
    </row>
    <row r="80" spans="6:12" ht="12.75">
      <c r="F80" s="4"/>
      <c r="G80" s="4"/>
      <c r="H80" s="4"/>
      <c r="I80" s="4"/>
      <c r="J80" s="4"/>
      <c r="K80" s="4"/>
      <c r="L80" s="4"/>
    </row>
    <row r="81" spans="6:12" ht="12.75">
      <c r="F81" s="4"/>
      <c r="G81" s="4"/>
      <c r="H81" s="4"/>
      <c r="I81" s="4"/>
      <c r="J81" s="4"/>
      <c r="K81" s="4"/>
      <c r="L81" s="4"/>
    </row>
    <row r="82" spans="6:12" ht="12.75">
      <c r="F82" s="4"/>
      <c r="G82" s="4"/>
      <c r="H82" s="4"/>
      <c r="I82" s="4"/>
      <c r="J82" s="4"/>
      <c r="K82" s="4"/>
      <c r="L82" s="4"/>
    </row>
    <row r="83" spans="6:10" ht="12.75">
      <c r="F83" s="4"/>
      <c r="G83" s="4"/>
      <c r="H83" s="4"/>
      <c r="I83" s="4"/>
      <c r="J83" s="4"/>
    </row>
    <row r="84" spans="6:10" ht="12.75">
      <c r="F84" s="4"/>
      <c r="G84" s="4"/>
      <c r="H84" s="4"/>
      <c r="I84" s="4"/>
      <c r="J84" s="4"/>
    </row>
    <row r="85" spans="1:10" ht="12.75">
      <c r="A85" s="28" t="s">
        <v>32</v>
      </c>
      <c r="B85" s="2" t="s">
        <v>33</v>
      </c>
      <c r="F85" s="4"/>
      <c r="G85" s="4"/>
      <c r="H85" s="4"/>
      <c r="I85" s="4"/>
      <c r="J85" s="4"/>
    </row>
    <row r="86" spans="1:15" ht="12.75">
      <c r="A86" s="28"/>
      <c r="B86" s="2"/>
      <c r="F86" s="4"/>
      <c r="G86" s="4"/>
      <c r="H86" s="4"/>
      <c r="I86" s="4"/>
      <c r="J86" s="4"/>
      <c r="K86" s="4"/>
      <c r="L86" s="4"/>
      <c r="M86" s="4"/>
      <c r="N86" s="4"/>
      <c r="O86" s="4"/>
    </row>
    <row r="87" spans="2:12" ht="12.75">
      <c r="B87" s="4" t="s">
        <v>119</v>
      </c>
      <c r="F87" s="4"/>
      <c r="G87" s="4"/>
      <c r="H87" s="4"/>
      <c r="I87" s="4"/>
      <c r="J87" s="4"/>
      <c r="K87" s="4"/>
      <c r="L87" s="4"/>
    </row>
    <row r="88" spans="6:11" ht="12.75">
      <c r="F88" s="4"/>
      <c r="G88" s="4"/>
      <c r="H88" s="4"/>
      <c r="I88" s="4"/>
      <c r="J88" s="4"/>
      <c r="K88" s="4"/>
    </row>
    <row r="89" spans="2:11" ht="12.75">
      <c r="B89" s="4" t="s">
        <v>231</v>
      </c>
      <c r="F89" s="4"/>
      <c r="G89" s="4"/>
      <c r="H89" s="4"/>
      <c r="I89" s="4"/>
      <c r="J89" s="4"/>
      <c r="K89" s="4"/>
    </row>
    <row r="90" spans="6:11" ht="12.75">
      <c r="F90" s="4"/>
      <c r="G90" s="4"/>
      <c r="H90" s="4"/>
      <c r="I90" s="4"/>
      <c r="J90" s="4"/>
      <c r="K90" s="4"/>
    </row>
    <row r="91" spans="2:11" ht="51" customHeight="1">
      <c r="B91" s="79"/>
      <c r="D91" s="80"/>
      <c r="E91" s="100" t="s">
        <v>164</v>
      </c>
      <c r="F91" s="100" t="s">
        <v>238</v>
      </c>
      <c r="G91" s="100" t="s">
        <v>126</v>
      </c>
      <c r="H91" s="100" t="s">
        <v>180</v>
      </c>
      <c r="I91" s="99" t="s">
        <v>163</v>
      </c>
      <c r="J91" s="103" t="s">
        <v>17</v>
      </c>
      <c r="K91" s="4"/>
    </row>
    <row r="92" spans="2:11" ht="12.75">
      <c r="B92" s="79"/>
      <c r="D92" s="80"/>
      <c r="E92" s="102" t="s">
        <v>18</v>
      </c>
      <c r="F92" s="102" t="s">
        <v>18</v>
      </c>
      <c r="G92" s="102" t="s">
        <v>18</v>
      </c>
      <c r="H92" s="102" t="s">
        <v>18</v>
      </c>
      <c r="I92" s="102"/>
      <c r="J92" s="102" t="s">
        <v>18</v>
      </c>
      <c r="K92" s="4"/>
    </row>
    <row r="93" spans="2:11" ht="12.75">
      <c r="B93" s="79"/>
      <c r="D93" s="82"/>
      <c r="E93" s="79"/>
      <c r="F93" s="79"/>
      <c r="G93" s="4"/>
      <c r="H93" s="83"/>
      <c r="I93" s="83"/>
      <c r="J93" s="83"/>
      <c r="K93" s="4"/>
    </row>
    <row r="94" spans="2:11" ht="12.75">
      <c r="B94" s="79" t="s">
        <v>120</v>
      </c>
      <c r="D94" s="30"/>
      <c r="E94" s="5">
        <v>10120</v>
      </c>
      <c r="F94" s="5">
        <v>1283</v>
      </c>
      <c r="G94" s="5">
        <v>305</v>
      </c>
      <c r="H94" s="5">
        <v>8</v>
      </c>
      <c r="I94" s="5">
        <v>0</v>
      </c>
      <c r="J94" s="5">
        <f>SUM(D94:I94)</f>
        <v>11716</v>
      </c>
      <c r="K94" s="4"/>
    </row>
    <row r="95" spans="2:11" ht="12.75">
      <c r="B95" s="79" t="s">
        <v>121</v>
      </c>
      <c r="D95" s="30"/>
      <c r="E95" s="31"/>
      <c r="F95" s="30"/>
      <c r="G95" s="3"/>
      <c r="H95" s="5"/>
      <c r="I95" s="5"/>
      <c r="J95" s="5">
        <f>SUM(D95:H95)</f>
        <v>0</v>
      </c>
      <c r="K95" s="4"/>
    </row>
    <row r="96" spans="2:12" ht="13.5" thickBot="1">
      <c r="B96" s="79" t="s">
        <v>122</v>
      </c>
      <c r="D96" s="30"/>
      <c r="E96" s="84">
        <f>SUM(E94:E95)</f>
        <v>10120</v>
      </c>
      <c r="F96" s="84">
        <f>SUM(F94:F95)</f>
        <v>1283</v>
      </c>
      <c r="G96" s="84">
        <f>SUM(G94:G95)</f>
        <v>305</v>
      </c>
      <c r="H96" s="84">
        <f>SUM(H94:H95)</f>
        <v>8</v>
      </c>
      <c r="I96" s="84">
        <v>0</v>
      </c>
      <c r="J96" s="84">
        <f>SUM(D96:H96)</f>
        <v>11716</v>
      </c>
      <c r="K96" s="4"/>
      <c r="L96" s="96"/>
    </row>
    <row r="97" spans="2:11" ht="13.5" thickTop="1">
      <c r="B97" s="79"/>
      <c r="D97" s="5"/>
      <c r="E97" s="5"/>
      <c r="F97" s="5"/>
      <c r="G97" s="4"/>
      <c r="H97" s="85"/>
      <c r="I97" s="85"/>
      <c r="J97" s="5"/>
      <c r="K97" s="4"/>
    </row>
    <row r="98" spans="2:11" ht="12.75">
      <c r="B98" s="79"/>
      <c r="D98" s="5"/>
      <c r="E98" s="5"/>
      <c r="F98" s="5"/>
      <c r="G98" s="85"/>
      <c r="H98" s="5"/>
      <c r="I98" s="5"/>
      <c r="J98" s="4"/>
      <c r="K98" s="4"/>
    </row>
    <row r="99" spans="2:11" ht="12.75">
      <c r="B99" s="79" t="s">
        <v>123</v>
      </c>
      <c r="D99" s="5"/>
      <c r="E99" s="5">
        <v>1124</v>
      </c>
      <c r="F99" s="5">
        <v>291</v>
      </c>
      <c r="G99" s="5">
        <v>-81</v>
      </c>
      <c r="H99" s="30">
        <v>8</v>
      </c>
      <c r="I99" s="30">
        <v>0</v>
      </c>
      <c r="J99" s="3">
        <f>SUM(E99:I99)</f>
        <v>1342</v>
      </c>
      <c r="K99" s="4"/>
    </row>
    <row r="100" spans="2:11" ht="12.75">
      <c r="B100" s="79" t="s">
        <v>181</v>
      </c>
      <c r="D100" s="5"/>
      <c r="E100" s="5"/>
      <c r="F100" s="5"/>
      <c r="G100" s="5"/>
      <c r="H100" s="30"/>
      <c r="I100" s="30"/>
      <c r="J100" s="3">
        <v>5</v>
      </c>
      <c r="K100" s="4"/>
    </row>
    <row r="101" spans="2:11" ht="12.75">
      <c r="B101" s="79" t="s">
        <v>124</v>
      </c>
      <c r="D101" s="5"/>
      <c r="E101" s="5"/>
      <c r="F101" s="5"/>
      <c r="G101" s="85"/>
      <c r="H101" s="30"/>
      <c r="I101" s="30"/>
      <c r="J101" s="3">
        <v>-47</v>
      </c>
      <c r="K101" s="4"/>
    </row>
    <row r="102" spans="2:11" ht="12.75">
      <c r="B102" s="79" t="s">
        <v>157</v>
      </c>
      <c r="D102" s="5"/>
      <c r="E102" s="5"/>
      <c r="F102" s="5"/>
      <c r="G102" s="85"/>
      <c r="H102" s="30"/>
      <c r="I102" s="30"/>
      <c r="J102" s="46">
        <v>-40</v>
      </c>
      <c r="K102" s="4"/>
    </row>
    <row r="103" spans="2:11" ht="12.75">
      <c r="B103" s="79" t="s">
        <v>34</v>
      </c>
      <c r="D103" s="3"/>
      <c r="E103" s="3"/>
      <c r="F103" s="3"/>
      <c r="G103" s="86"/>
      <c r="H103" s="30"/>
      <c r="I103" s="30"/>
      <c r="J103" s="3">
        <f>SUM(J99:J102)</f>
        <v>1260</v>
      </c>
      <c r="K103" s="4"/>
    </row>
    <row r="104" spans="2:11" ht="12.75">
      <c r="B104" s="79" t="s">
        <v>35</v>
      </c>
      <c r="D104" s="3"/>
      <c r="E104" s="3"/>
      <c r="F104" s="3"/>
      <c r="G104" s="86"/>
      <c r="H104" s="30"/>
      <c r="I104" s="30"/>
      <c r="J104" s="46">
        <v>-270</v>
      </c>
      <c r="K104" s="4"/>
    </row>
    <row r="105" spans="2:11" ht="12.75">
      <c r="B105" s="79" t="s">
        <v>36</v>
      </c>
      <c r="D105" s="3"/>
      <c r="E105" s="3"/>
      <c r="F105" s="3"/>
      <c r="G105" s="86"/>
      <c r="H105" s="30"/>
      <c r="I105" s="30"/>
      <c r="J105" s="3">
        <f>SUM(J103:J104)</f>
        <v>990</v>
      </c>
      <c r="K105" s="4"/>
    </row>
    <row r="106" spans="2:11" ht="12.75">
      <c r="B106" s="79" t="s">
        <v>37</v>
      </c>
      <c r="D106" s="3"/>
      <c r="E106" s="3"/>
      <c r="F106" s="3"/>
      <c r="G106" s="86"/>
      <c r="H106" s="30"/>
      <c r="I106" s="30"/>
      <c r="J106" s="3">
        <v>0</v>
      </c>
      <c r="K106" s="4"/>
    </row>
    <row r="107" spans="2:11" ht="13.5" thickBot="1">
      <c r="B107" s="4" t="s">
        <v>19</v>
      </c>
      <c r="D107" s="3"/>
      <c r="E107" s="3"/>
      <c r="F107" s="3"/>
      <c r="G107" s="86"/>
      <c r="H107" s="30"/>
      <c r="I107" s="30"/>
      <c r="J107" s="9">
        <f>SUM(J105:J106)</f>
        <v>990</v>
      </c>
      <c r="K107" s="4"/>
    </row>
    <row r="108" spans="6:11" ht="13.5" thickTop="1">
      <c r="F108" s="4"/>
      <c r="G108" s="4"/>
      <c r="H108" s="32"/>
      <c r="I108" s="32"/>
      <c r="J108" s="3"/>
      <c r="K108" s="4"/>
    </row>
    <row r="109" spans="6:11" ht="12.75">
      <c r="F109" s="4"/>
      <c r="G109" s="4"/>
      <c r="H109" s="32"/>
      <c r="I109" s="32"/>
      <c r="J109" s="3"/>
      <c r="K109" s="4"/>
    </row>
    <row r="110" spans="6:11" ht="12.75">
      <c r="F110" s="4"/>
      <c r="G110" s="4"/>
      <c r="H110" s="32"/>
      <c r="I110" s="32"/>
      <c r="J110" s="3"/>
      <c r="K110" s="4"/>
    </row>
    <row r="111" spans="1:10" ht="12.75">
      <c r="A111" s="28" t="s">
        <v>38</v>
      </c>
      <c r="B111" s="2" t="s">
        <v>39</v>
      </c>
      <c r="F111" s="4"/>
      <c r="G111" s="4"/>
      <c r="H111" s="4"/>
      <c r="I111" s="4"/>
      <c r="J111" s="4"/>
    </row>
    <row r="112" spans="6:10" ht="12.75">
      <c r="F112" s="4"/>
      <c r="G112" s="4"/>
      <c r="H112" s="4"/>
      <c r="I112" s="4"/>
      <c r="J112" s="4"/>
    </row>
    <row r="113" spans="2:10" ht="12.75">
      <c r="B113" s="4" t="s">
        <v>232</v>
      </c>
      <c r="F113" s="4"/>
      <c r="G113" s="4"/>
      <c r="H113" s="4"/>
      <c r="I113" s="4"/>
      <c r="J113" s="4"/>
    </row>
    <row r="114" spans="6:10" ht="12.75">
      <c r="F114" s="4"/>
      <c r="G114" s="4"/>
      <c r="H114" s="4"/>
      <c r="I114" s="4"/>
      <c r="J114" s="4"/>
    </row>
    <row r="115" spans="2:10" ht="12.75">
      <c r="B115" s="4" t="s">
        <v>233</v>
      </c>
      <c r="F115" s="4"/>
      <c r="G115" s="4"/>
      <c r="H115" s="4"/>
      <c r="I115" s="4"/>
      <c r="J115" s="4"/>
    </row>
    <row r="116" spans="6:10" ht="12.75">
      <c r="F116" s="4"/>
      <c r="G116" s="4"/>
      <c r="H116" s="4"/>
      <c r="I116" s="4"/>
      <c r="J116" s="4"/>
    </row>
    <row r="117" spans="6:10" ht="12.75">
      <c r="F117" s="4"/>
      <c r="G117" s="4"/>
      <c r="H117" s="4"/>
      <c r="I117" s="4"/>
      <c r="J117" s="4"/>
    </row>
    <row r="118" spans="1:10" ht="12.75">
      <c r="A118" s="28" t="s">
        <v>40</v>
      </c>
      <c r="B118" s="2" t="s">
        <v>41</v>
      </c>
      <c r="F118" s="4"/>
      <c r="G118" s="4"/>
      <c r="H118" s="4"/>
      <c r="I118" s="4"/>
      <c r="J118" s="4"/>
    </row>
    <row r="119" spans="1:10" ht="12.75">
      <c r="A119" s="28"/>
      <c r="B119" s="2"/>
      <c r="F119" s="4"/>
      <c r="G119" s="4"/>
      <c r="H119" s="4"/>
      <c r="I119" s="4"/>
      <c r="J119" s="4"/>
    </row>
    <row r="120" spans="2:10" ht="12.75">
      <c r="B120" s="4" t="s">
        <v>218</v>
      </c>
      <c r="F120" s="4"/>
      <c r="G120" s="4"/>
      <c r="H120" s="4"/>
      <c r="I120" s="4"/>
      <c r="J120" s="4"/>
    </row>
    <row r="121" spans="6:10" ht="12.75">
      <c r="F121" s="4"/>
      <c r="G121" s="4"/>
      <c r="H121" s="4"/>
      <c r="I121" s="4"/>
      <c r="J121" s="4"/>
    </row>
    <row r="122" spans="6:10" ht="12.75">
      <c r="F122" s="4"/>
      <c r="G122" s="4"/>
      <c r="H122" s="4"/>
      <c r="I122" s="4"/>
      <c r="J122" s="4"/>
    </row>
    <row r="123" spans="1:10" ht="12.75">
      <c r="A123" s="28" t="s">
        <v>42</v>
      </c>
      <c r="B123" s="2" t="s">
        <v>134</v>
      </c>
      <c r="F123" s="4"/>
      <c r="G123" s="4"/>
      <c r="H123" s="4"/>
      <c r="I123" s="4"/>
      <c r="J123" s="4"/>
    </row>
    <row r="124" spans="6:11" ht="12.75">
      <c r="F124" s="4"/>
      <c r="G124" s="4"/>
      <c r="H124" s="4"/>
      <c r="I124" s="4"/>
      <c r="J124" s="4"/>
      <c r="K124" s="4"/>
    </row>
    <row r="125" spans="2:11" ht="12.75">
      <c r="B125" s="4" t="s">
        <v>213</v>
      </c>
      <c r="F125" s="4"/>
      <c r="G125" s="4"/>
      <c r="H125" s="4"/>
      <c r="I125" s="4"/>
      <c r="J125" s="4"/>
      <c r="K125" s="4"/>
    </row>
    <row r="126" spans="6:11" ht="12.75">
      <c r="F126" s="4"/>
      <c r="G126" s="4"/>
      <c r="H126" s="4"/>
      <c r="I126" s="4"/>
      <c r="J126" s="4"/>
      <c r="K126" s="4"/>
    </row>
    <row r="127" spans="6:11" ht="12.75">
      <c r="F127" s="4"/>
      <c r="G127" s="4"/>
      <c r="H127" s="4"/>
      <c r="I127" s="4"/>
      <c r="J127" s="4"/>
      <c r="K127" s="4"/>
    </row>
    <row r="128" spans="1:10" ht="12.75">
      <c r="A128" s="28" t="s">
        <v>45</v>
      </c>
      <c r="B128" s="2" t="s">
        <v>46</v>
      </c>
      <c r="F128" s="4"/>
      <c r="G128" s="4"/>
      <c r="H128" s="4"/>
      <c r="I128" s="4"/>
      <c r="J128" s="4"/>
    </row>
    <row r="129" spans="6:10" ht="12.75">
      <c r="F129" s="4"/>
      <c r="G129" s="4"/>
      <c r="H129" s="4"/>
      <c r="I129" s="4"/>
      <c r="J129" s="4"/>
    </row>
    <row r="130" spans="2:10" ht="12.75">
      <c r="B130" s="4" t="s">
        <v>239</v>
      </c>
      <c r="F130" s="4"/>
      <c r="G130" s="4"/>
      <c r="H130" s="4"/>
      <c r="I130" s="4"/>
      <c r="J130" s="4"/>
    </row>
    <row r="131" spans="6:10" ht="12.75">
      <c r="F131" s="4"/>
      <c r="G131" s="4"/>
      <c r="H131" s="4"/>
      <c r="I131" s="4"/>
      <c r="J131" s="4"/>
    </row>
    <row r="132" spans="6:10" ht="12.75">
      <c r="F132" s="4"/>
      <c r="G132" s="4"/>
      <c r="H132" s="4"/>
      <c r="I132" s="4"/>
      <c r="J132" s="4"/>
    </row>
    <row r="133" spans="1:10" ht="12.75">
      <c r="A133" s="28" t="s">
        <v>47</v>
      </c>
      <c r="B133" s="2" t="s">
        <v>48</v>
      </c>
      <c r="F133" s="4"/>
      <c r="G133" s="4"/>
      <c r="H133" s="4"/>
      <c r="I133" s="4"/>
      <c r="J133" s="4"/>
    </row>
    <row r="134" spans="6:10" ht="12.75">
      <c r="F134" s="4"/>
      <c r="G134" s="4"/>
      <c r="H134" s="4"/>
      <c r="I134" s="4"/>
      <c r="J134" s="4"/>
    </row>
    <row r="135" spans="2:10" ht="12.75">
      <c r="B135" s="4" t="s">
        <v>49</v>
      </c>
      <c r="F135" s="4"/>
      <c r="G135" s="4"/>
      <c r="H135" s="4"/>
      <c r="I135" s="4"/>
      <c r="J135" s="4"/>
    </row>
    <row r="136" spans="6:10" ht="12.75">
      <c r="F136" s="4"/>
      <c r="G136" s="4"/>
      <c r="H136" s="4"/>
      <c r="I136" s="4"/>
      <c r="J136" s="4"/>
    </row>
    <row r="137" spans="6:10" ht="12.75">
      <c r="F137" s="89" t="s">
        <v>18</v>
      </c>
      <c r="G137" s="4"/>
      <c r="H137" s="4"/>
      <c r="I137" s="4"/>
      <c r="J137" s="4"/>
    </row>
    <row r="138" spans="2:10" ht="12.75">
      <c r="B138" s="4" t="s">
        <v>135</v>
      </c>
      <c r="F138" s="35"/>
      <c r="G138" s="4"/>
      <c r="H138" s="4"/>
      <c r="I138" s="4"/>
      <c r="J138" s="4"/>
    </row>
    <row r="139" spans="2:10" ht="13.5" thickBot="1">
      <c r="B139" s="4" t="s">
        <v>50</v>
      </c>
      <c r="F139" s="109">
        <v>1257</v>
      </c>
      <c r="G139" s="4"/>
      <c r="H139" s="4"/>
      <c r="I139" s="4"/>
      <c r="J139" s="4"/>
    </row>
    <row r="140" spans="6:10" ht="13.5" thickTop="1">
      <c r="F140" s="65"/>
      <c r="G140" s="4"/>
      <c r="H140" s="4"/>
      <c r="I140" s="4"/>
      <c r="J140" s="4"/>
    </row>
    <row r="141" spans="6:10" ht="12.75">
      <c r="F141" s="37"/>
      <c r="G141" s="4"/>
      <c r="H141" s="4"/>
      <c r="I141" s="4"/>
      <c r="J141" s="4"/>
    </row>
    <row r="142" spans="1:2" s="4" customFormat="1" ht="12.75">
      <c r="A142" s="28" t="s">
        <v>51</v>
      </c>
      <c r="B142" s="2" t="s">
        <v>52</v>
      </c>
    </row>
    <row r="143" spans="6:10" ht="12.75">
      <c r="F143" s="4"/>
      <c r="G143" s="4"/>
      <c r="H143" s="4"/>
      <c r="I143" s="4"/>
      <c r="J143" s="4"/>
    </row>
    <row r="144" spans="6:10" ht="12.75">
      <c r="F144" s="4"/>
      <c r="G144" s="4"/>
      <c r="H144" s="4"/>
      <c r="I144" s="4"/>
      <c r="J144" s="4"/>
    </row>
    <row r="145" spans="6:10" ht="12.75">
      <c r="F145" s="4"/>
      <c r="G145" s="4"/>
      <c r="H145" s="4"/>
      <c r="I145" s="4"/>
      <c r="J145" s="4"/>
    </row>
    <row r="146" spans="6:10" ht="12.75">
      <c r="F146" s="4"/>
      <c r="G146" s="4"/>
      <c r="H146" s="4"/>
      <c r="I146" s="4"/>
      <c r="J146" s="4"/>
    </row>
    <row r="147" spans="6:10" ht="12.75">
      <c r="F147" s="4"/>
      <c r="G147" s="4"/>
      <c r="H147" s="4"/>
      <c r="I147" s="4"/>
      <c r="J147" s="4"/>
    </row>
    <row r="148" spans="6:10" ht="12.75">
      <c r="F148" s="4"/>
      <c r="G148" s="4"/>
      <c r="H148" s="4"/>
      <c r="I148" s="4"/>
      <c r="J148" s="4"/>
    </row>
    <row r="149" spans="6:10" ht="12.75">
      <c r="F149" s="4"/>
      <c r="G149" s="4"/>
      <c r="H149" s="4"/>
      <c r="I149" s="4"/>
      <c r="J149" s="4"/>
    </row>
    <row r="150" spans="6:10" ht="12.75">
      <c r="F150" s="4"/>
      <c r="G150" s="4"/>
      <c r="H150" s="4"/>
      <c r="I150" s="4"/>
      <c r="J150" s="4"/>
    </row>
    <row r="151" spans="6:10" ht="12.75">
      <c r="F151" s="4"/>
      <c r="G151" s="4"/>
      <c r="H151" s="4"/>
      <c r="I151" s="4"/>
      <c r="J151" s="4"/>
    </row>
    <row r="152" spans="6:10" ht="12.75">
      <c r="F152" s="4"/>
      <c r="G152" s="4"/>
      <c r="H152" s="4"/>
      <c r="I152" s="4"/>
      <c r="J152" s="4"/>
    </row>
    <row r="153" spans="6:10" ht="12.75">
      <c r="F153" s="4"/>
      <c r="G153" s="4"/>
      <c r="H153" s="4"/>
      <c r="I153" s="4"/>
      <c r="J153" s="4"/>
    </row>
    <row r="154" spans="1:2" s="4" customFormat="1" ht="12.75">
      <c r="A154" s="28" t="s">
        <v>53</v>
      </c>
      <c r="B154" s="2" t="s">
        <v>219</v>
      </c>
    </row>
    <row r="155" spans="1:2" s="4" customFormat="1" ht="12.75">
      <c r="A155" s="28"/>
      <c r="B155" s="2"/>
    </row>
    <row r="156" spans="1:9" s="4" customFormat="1" ht="36">
      <c r="A156" s="28"/>
      <c r="B156" s="2"/>
      <c r="F156" s="124" t="s">
        <v>131</v>
      </c>
      <c r="G156" s="2"/>
      <c r="H156" s="64" t="s">
        <v>220</v>
      </c>
      <c r="I156" s="64"/>
    </row>
    <row r="157" spans="1:9" s="4" customFormat="1" ht="12.75">
      <c r="A157" s="28"/>
      <c r="B157" s="2"/>
      <c r="F157" s="56" t="s">
        <v>222</v>
      </c>
      <c r="G157" s="2"/>
      <c r="H157" s="56" t="s">
        <v>185</v>
      </c>
      <c r="I157" s="56"/>
    </row>
    <row r="158" spans="1:9" s="4" customFormat="1" ht="12.75">
      <c r="A158" s="28"/>
      <c r="B158" s="2"/>
      <c r="F158" s="55" t="s">
        <v>18</v>
      </c>
      <c r="G158" s="2"/>
      <c r="H158" s="55" t="s">
        <v>18</v>
      </c>
      <c r="I158" s="55"/>
    </row>
    <row r="159" spans="1:11" s="4" customFormat="1" ht="12.75">
      <c r="A159" s="28"/>
      <c r="B159" s="2"/>
      <c r="F159" s="55"/>
      <c r="G159" s="2"/>
      <c r="H159" s="55"/>
      <c r="I159" s="55"/>
      <c r="K159" s="78"/>
    </row>
    <row r="160" spans="1:9" s="4" customFormat="1" ht="12.75">
      <c r="A160" s="28"/>
      <c r="B160" s="4" t="s">
        <v>90</v>
      </c>
      <c r="F160" s="77">
        <f>+'Consol IS'!C15</f>
        <v>11716</v>
      </c>
      <c r="G160" s="78"/>
      <c r="H160" s="77">
        <v>13341</v>
      </c>
      <c r="I160" s="77"/>
    </row>
    <row r="161" spans="1:9" s="4" customFormat="1" ht="12.75">
      <c r="A161" s="28"/>
      <c r="B161" s="4" t="s">
        <v>34</v>
      </c>
      <c r="F161" s="77">
        <f>+'Consol IS'!C29</f>
        <v>1260</v>
      </c>
      <c r="G161" s="78"/>
      <c r="H161" s="77">
        <v>1274</v>
      </c>
      <c r="I161" s="77"/>
    </row>
    <row r="162" spans="1:9" s="4" customFormat="1" ht="12.75">
      <c r="A162" s="28"/>
      <c r="B162" s="4" t="s">
        <v>182</v>
      </c>
      <c r="F162" s="104">
        <f>F161/F160</f>
        <v>0.10754523728234892</v>
      </c>
      <c r="G162" s="78"/>
      <c r="H162" s="104">
        <f>H161/H160</f>
        <v>0.09549509032306423</v>
      </c>
      <c r="I162" s="77"/>
    </row>
    <row r="163" spans="1:9" s="4" customFormat="1" ht="12.75">
      <c r="A163" s="28"/>
      <c r="B163" s="2"/>
      <c r="F163" s="55"/>
      <c r="G163" s="2"/>
      <c r="H163" s="55"/>
      <c r="I163" s="55"/>
    </row>
    <row r="164" s="4" customFormat="1" ht="12.75">
      <c r="A164" s="28"/>
    </row>
    <row r="165" spans="6:10" ht="12.75" customHeight="1">
      <c r="F165" s="4"/>
      <c r="G165" s="4"/>
      <c r="H165" s="4"/>
      <c r="I165" s="4"/>
      <c r="J165" s="4"/>
    </row>
    <row r="166" spans="6:10" ht="12.75">
      <c r="F166" s="4"/>
      <c r="G166" s="4"/>
      <c r="H166" s="4"/>
      <c r="I166" s="4"/>
      <c r="J166" s="4"/>
    </row>
    <row r="167" spans="6:14" ht="12.75">
      <c r="F167" s="4"/>
      <c r="G167" s="4"/>
      <c r="H167" s="4"/>
      <c r="I167" s="4"/>
      <c r="J167" s="4"/>
      <c r="L167" s="4"/>
      <c r="M167" s="4"/>
      <c r="N167" s="4"/>
    </row>
    <row r="168" spans="6:14" ht="12.75">
      <c r="F168" s="4"/>
      <c r="G168" s="4"/>
      <c r="H168" s="4"/>
      <c r="I168" s="4"/>
      <c r="J168" s="4"/>
      <c r="L168" s="4"/>
      <c r="M168" s="4"/>
      <c r="N168" s="4"/>
    </row>
    <row r="169" spans="6:14" ht="12.75">
      <c r="F169" s="4"/>
      <c r="G169" s="4"/>
      <c r="H169" s="4"/>
      <c r="I169" s="4"/>
      <c r="J169" s="4"/>
      <c r="L169" s="4"/>
      <c r="M169" s="4"/>
      <c r="N169" s="4"/>
    </row>
    <row r="170" spans="6:14" ht="12.75">
      <c r="F170" s="4"/>
      <c r="G170" s="4"/>
      <c r="H170" s="4"/>
      <c r="I170" s="4"/>
      <c r="J170" s="4"/>
      <c r="L170" s="4"/>
      <c r="M170" s="4"/>
      <c r="N170" s="4"/>
    </row>
    <row r="171" spans="1:10" ht="12.75">
      <c r="A171" s="28" t="s">
        <v>54</v>
      </c>
      <c r="B171" s="2" t="s">
        <v>55</v>
      </c>
      <c r="F171" s="4"/>
      <c r="G171" s="4"/>
      <c r="H171" s="4"/>
      <c r="I171" s="4"/>
      <c r="J171" s="4"/>
    </row>
    <row r="172" spans="1:10" ht="12.75">
      <c r="A172" s="28"/>
      <c r="B172" s="2"/>
      <c r="F172" s="4"/>
      <c r="G172" s="4"/>
      <c r="H172" s="4"/>
      <c r="I172" s="4"/>
      <c r="J172" s="4"/>
    </row>
    <row r="173" spans="6:10" ht="12.75">
      <c r="F173" s="4"/>
      <c r="G173" s="4"/>
      <c r="H173" s="4"/>
      <c r="I173" s="4"/>
      <c r="J173" s="4"/>
    </row>
    <row r="174" spans="6:10" ht="12.75">
      <c r="F174" s="4"/>
      <c r="G174" s="4"/>
      <c r="H174" s="4"/>
      <c r="I174" s="4"/>
      <c r="J174" s="4"/>
    </row>
    <row r="175" spans="6:10" ht="12.75">
      <c r="F175" s="4"/>
      <c r="G175" s="4"/>
      <c r="H175" s="4"/>
      <c r="I175" s="4"/>
      <c r="J175" s="4"/>
    </row>
    <row r="176" spans="6:10" ht="12.75">
      <c r="F176" s="4"/>
      <c r="G176" s="4"/>
      <c r="H176" s="4"/>
      <c r="I176" s="4"/>
      <c r="J176" s="4"/>
    </row>
    <row r="177" spans="6:10" ht="12.75">
      <c r="F177" s="4"/>
      <c r="G177" s="4"/>
      <c r="H177" s="4"/>
      <c r="I177" s="4"/>
      <c r="J177" s="4"/>
    </row>
    <row r="178" spans="6:10" ht="12.75">
      <c r="F178" s="4"/>
      <c r="G178" s="4"/>
      <c r="H178" s="4"/>
      <c r="I178" s="4"/>
      <c r="J178" s="4"/>
    </row>
    <row r="179" spans="6:10" ht="12.75">
      <c r="F179" s="4"/>
      <c r="G179" s="4"/>
      <c r="H179" s="4"/>
      <c r="I179" s="4"/>
      <c r="J179" s="4"/>
    </row>
    <row r="180" spans="6:10" ht="12.75">
      <c r="F180" s="4"/>
      <c r="G180" s="4"/>
      <c r="H180" s="4"/>
      <c r="I180" s="4"/>
      <c r="J180" s="4"/>
    </row>
    <row r="181" spans="1:10" ht="12.75">
      <c r="A181" s="28" t="s">
        <v>56</v>
      </c>
      <c r="B181" s="2" t="s">
        <v>165</v>
      </c>
      <c r="F181" s="4"/>
      <c r="G181" s="4"/>
      <c r="H181" s="4"/>
      <c r="I181" s="4"/>
      <c r="J181" s="4"/>
    </row>
    <row r="182" spans="1:11" ht="12.75">
      <c r="A182" s="28"/>
      <c r="B182" s="2"/>
      <c r="F182" s="4"/>
      <c r="G182" s="4"/>
      <c r="H182" s="4"/>
      <c r="I182" s="4"/>
      <c r="J182" s="4"/>
      <c r="K182" s="4"/>
    </row>
    <row r="183" spans="2:11" ht="12.75">
      <c r="B183" s="4" t="s">
        <v>167</v>
      </c>
      <c r="F183" s="4"/>
      <c r="G183" s="4"/>
      <c r="H183" s="4"/>
      <c r="I183" s="4"/>
      <c r="J183" s="4"/>
      <c r="K183" s="4"/>
    </row>
    <row r="184" spans="6:11" ht="12.75">
      <c r="F184" s="4"/>
      <c r="G184" s="4"/>
      <c r="H184" s="4"/>
      <c r="I184" s="4"/>
      <c r="J184" s="4"/>
      <c r="K184" s="4"/>
    </row>
    <row r="185" spans="6:10" ht="12.75">
      <c r="F185" s="4"/>
      <c r="G185" s="4"/>
      <c r="H185" s="4"/>
      <c r="I185" s="4"/>
      <c r="J185" s="4"/>
    </row>
    <row r="186" spans="1:10" ht="12.75">
      <c r="A186" s="28" t="s">
        <v>57</v>
      </c>
      <c r="B186" s="2" t="s">
        <v>35</v>
      </c>
      <c r="F186" s="4"/>
      <c r="G186" s="4"/>
      <c r="H186" s="4"/>
      <c r="I186" s="4"/>
      <c r="J186" s="4"/>
    </row>
    <row r="187" spans="1:10" ht="12.75">
      <c r="A187" s="4"/>
      <c r="F187" s="6"/>
      <c r="G187" s="4"/>
      <c r="H187" s="6"/>
      <c r="I187" s="6"/>
      <c r="J187" s="4"/>
    </row>
    <row r="188" spans="6:10" ht="36">
      <c r="F188" s="124" t="s">
        <v>131</v>
      </c>
      <c r="G188" s="2"/>
      <c r="H188" s="64" t="s">
        <v>125</v>
      </c>
      <c r="I188" s="64"/>
      <c r="J188" s="4"/>
    </row>
    <row r="189" spans="6:10" ht="12.75">
      <c r="F189" s="56" t="s">
        <v>222</v>
      </c>
      <c r="G189" s="2"/>
      <c r="H189" s="56" t="s">
        <v>222</v>
      </c>
      <c r="I189" s="56"/>
      <c r="J189" s="4"/>
    </row>
    <row r="190" spans="6:10" ht="12.75">
      <c r="F190" s="55" t="s">
        <v>18</v>
      </c>
      <c r="G190" s="2"/>
      <c r="H190" s="55" t="s">
        <v>18</v>
      </c>
      <c r="I190" s="55"/>
      <c r="J190" s="4"/>
    </row>
    <row r="191" spans="2:10" ht="12.75">
      <c r="B191" s="4" t="s">
        <v>61</v>
      </c>
      <c r="F191" s="4"/>
      <c r="G191" s="4"/>
      <c r="H191" s="4"/>
      <c r="I191" s="4"/>
      <c r="J191" s="4"/>
    </row>
    <row r="192" spans="6:10" ht="12.75">
      <c r="F192" s="4"/>
      <c r="G192" s="4"/>
      <c r="H192" s="4"/>
      <c r="I192" s="4"/>
      <c r="J192" s="4"/>
    </row>
    <row r="193" spans="2:10" ht="12.75">
      <c r="B193" s="4" t="s">
        <v>62</v>
      </c>
      <c r="F193" s="33"/>
      <c r="G193" s="33"/>
      <c r="H193" s="33"/>
      <c r="I193" s="33"/>
      <c r="J193" s="4"/>
    </row>
    <row r="194" spans="2:10" ht="12.75" customHeight="1">
      <c r="B194" s="38" t="s">
        <v>63</v>
      </c>
      <c r="F194" s="34">
        <v>244</v>
      </c>
      <c r="G194" s="33"/>
      <c r="H194" s="34">
        <v>244</v>
      </c>
      <c r="I194" s="34"/>
      <c r="J194" s="4"/>
    </row>
    <row r="195" spans="2:10" ht="12.75">
      <c r="B195" s="38" t="s">
        <v>132</v>
      </c>
      <c r="F195" s="51">
        <v>26</v>
      </c>
      <c r="G195" s="33"/>
      <c r="H195" s="51">
        <v>26</v>
      </c>
      <c r="I195" s="34"/>
      <c r="J195" s="4"/>
    </row>
    <row r="196" spans="2:10" ht="12.75" hidden="1">
      <c r="B196" s="4" t="s">
        <v>198</v>
      </c>
      <c r="F196" s="116">
        <v>0</v>
      </c>
      <c r="G196" s="33"/>
      <c r="H196" s="116">
        <v>0</v>
      </c>
      <c r="I196" s="34"/>
      <c r="J196" s="4"/>
    </row>
    <row r="197" spans="2:10" ht="12.75" hidden="1">
      <c r="B197" s="4" t="s">
        <v>199</v>
      </c>
      <c r="F197" s="117">
        <v>0</v>
      </c>
      <c r="G197" s="33"/>
      <c r="H197" s="117">
        <v>0</v>
      </c>
      <c r="I197" s="34"/>
      <c r="J197" s="4"/>
    </row>
    <row r="198" spans="2:10" ht="12.75" hidden="1">
      <c r="B198" s="38"/>
      <c r="F198" s="34">
        <f>SUM(F196:F197)</f>
        <v>0</v>
      </c>
      <c r="G198" s="33"/>
      <c r="H198" s="34">
        <f>SUM(H196:H197)</f>
        <v>0</v>
      </c>
      <c r="I198" s="34"/>
      <c r="J198" s="4"/>
    </row>
    <row r="199" spans="6:10" ht="12.75" hidden="1">
      <c r="F199" s="118"/>
      <c r="G199" s="4"/>
      <c r="H199" s="118"/>
      <c r="I199" s="4"/>
      <c r="J199" s="4"/>
    </row>
    <row r="200" spans="6:10" ht="12.75" hidden="1">
      <c r="F200" s="34">
        <f>+F194+F198</f>
        <v>244</v>
      </c>
      <c r="G200" s="4"/>
      <c r="H200" s="34">
        <f>+H194+H198</f>
        <v>244</v>
      </c>
      <c r="I200" s="32"/>
      <c r="J200" s="4"/>
    </row>
    <row r="201" spans="2:10" ht="12.75" hidden="1">
      <c r="B201" s="4" t="s">
        <v>196</v>
      </c>
      <c r="F201" s="32"/>
      <c r="G201" s="4"/>
      <c r="H201" s="32"/>
      <c r="I201" s="32"/>
      <c r="J201" s="4"/>
    </row>
    <row r="202" spans="2:10" ht="12.75" hidden="1">
      <c r="B202" s="38" t="s">
        <v>63</v>
      </c>
      <c r="F202" s="90">
        <v>0</v>
      </c>
      <c r="G202" s="4"/>
      <c r="H202" s="90">
        <v>0</v>
      </c>
      <c r="I202" s="32"/>
      <c r="J202" s="4"/>
    </row>
    <row r="203" spans="2:10" ht="12.75" hidden="1">
      <c r="B203" s="38" t="s">
        <v>132</v>
      </c>
      <c r="F203" s="91">
        <v>0</v>
      </c>
      <c r="G203" s="4"/>
      <c r="H203" s="91">
        <v>0</v>
      </c>
      <c r="I203" s="32"/>
      <c r="J203" s="4"/>
    </row>
    <row r="204" spans="6:10" ht="12.75" hidden="1">
      <c r="F204" s="32">
        <f>SUM(F202:F203)</f>
        <v>0</v>
      </c>
      <c r="G204" s="4"/>
      <c r="H204" s="32">
        <f>SUM(H202:H203)</f>
        <v>0</v>
      </c>
      <c r="I204" s="32"/>
      <c r="J204" s="4"/>
    </row>
    <row r="205" spans="6:10" ht="12.75" hidden="1">
      <c r="F205" s="32"/>
      <c r="G205" s="4"/>
      <c r="H205" s="32"/>
      <c r="I205" s="32"/>
      <c r="J205" s="4"/>
    </row>
    <row r="206" spans="6:10" ht="13.5" thickBot="1">
      <c r="F206" s="62">
        <f>SUM(F194:F195)</f>
        <v>270</v>
      </c>
      <c r="G206" s="4"/>
      <c r="H206" s="62">
        <f>SUM(H194:H195)</f>
        <v>270</v>
      </c>
      <c r="I206" s="32"/>
      <c r="J206" s="4"/>
    </row>
    <row r="207" spans="1:5" ht="13.5" thickTop="1">
      <c r="A207" s="61"/>
      <c r="B207" s="61"/>
      <c r="C207" s="61"/>
      <c r="D207" s="61"/>
      <c r="E207" s="61"/>
    </row>
    <row r="208" spans="1:5" ht="12.75">
      <c r="A208" s="61"/>
      <c r="B208" s="61"/>
      <c r="C208" s="61"/>
      <c r="D208" s="61"/>
      <c r="E208" s="61"/>
    </row>
    <row r="209" spans="1:5" ht="12.75">
      <c r="A209" s="61"/>
      <c r="B209" s="61"/>
      <c r="C209" s="61"/>
      <c r="D209" s="61"/>
      <c r="E209" s="61"/>
    </row>
    <row r="210" spans="1:5" ht="12.75">
      <c r="A210" s="61"/>
      <c r="B210" s="61"/>
      <c r="C210" s="61"/>
      <c r="D210" s="61"/>
      <c r="E210" s="61"/>
    </row>
    <row r="211" spans="1:5" ht="12.75">
      <c r="A211" s="61"/>
      <c r="B211" s="61"/>
      <c r="C211" s="61"/>
      <c r="D211" s="61"/>
      <c r="E211" s="61"/>
    </row>
    <row r="212" spans="1:5" ht="12.75">
      <c r="A212" s="61"/>
      <c r="B212" s="61"/>
      <c r="C212" s="61"/>
      <c r="D212" s="61"/>
      <c r="E212" s="61"/>
    </row>
    <row r="213" spans="1:10" ht="12.75">
      <c r="A213" s="28" t="s">
        <v>64</v>
      </c>
      <c r="B213" s="2" t="s">
        <v>142</v>
      </c>
      <c r="F213" s="4"/>
      <c r="G213" s="4"/>
      <c r="H213" s="4"/>
      <c r="I213" s="4"/>
      <c r="J213" s="4"/>
    </row>
    <row r="214" spans="6:10" ht="12.75">
      <c r="F214" s="4"/>
      <c r="G214" s="4"/>
      <c r="H214" s="4"/>
      <c r="I214" s="4"/>
      <c r="J214" s="4"/>
    </row>
    <row r="215" spans="6:10" ht="12.75">
      <c r="F215" s="4"/>
      <c r="G215" s="4"/>
      <c r="H215" s="4"/>
      <c r="I215" s="4"/>
      <c r="J215" s="4"/>
    </row>
    <row r="216" spans="6:10" ht="12.75">
      <c r="F216" s="4"/>
      <c r="G216" s="4"/>
      <c r="H216" s="4"/>
      <c r="I216" s="4"/>
      <c r="J216" s="4"/>
    </row>
    <row r="217" spans="6:10" ht="12.75">
      <c r="F217" s="4"/>
      <c r="G217" s="4"/>
      <c r="H217" s="4"/>
      <c r="I217" s="4"/>
      <c r="J217" s="4"/>
    </row>
    <row r="218" spans="1:10" ht="12.75">
      <c r="A218" s="28" t="s">
        <v>65</v>
      </c>
      <c r="B218" s="2" t="s">
        <v>66</v>
      </c>
      <c r="F218" s="4"/>
      <c r="G218" s="4"/>
      <c r="H218" s="4"/>
      <c r="I218" s="4"/>
      <c r="J218" s="4"/>
    </row>
    <row r="219" spans="6:10" ht="12.75">
      <c r="F219" s="4"/>
      <c r="G219" s="4"/>
      <c r="H219" s="4"/>
      <c r="I219" s="4"/>
      <c r="J219" s="4"/>
    </row>
    <row r="220" spans="6:10" ht="12.75">
      <c r="F220" s="4"/>
      <c r="G220" s="4"/>
      <c r="H220" s="4"/>
      <c r="I220" s="4"/>
      <c r="J220" s="4"/>
    </row>
    <row r="221" spans="6:10" ht="12.75">
      <c r="F221" s="4"/>
      <c r="G221" s="4"/>
      <c r="H221" s="4"/>
      <c r="I221" s="4"/>
      <c r="J221" s="4"/>
    </row>
    <row r="222" spans="6:10" ht="12.75">
      <c r="F222" s="4"/>
      <c r="G222" s="4"/>
      <c r="H222" s="4"/>
      <c r="I222" s="4"/>
      <c r="J222" s="4"/>
    </row>
    <row r="223" spans="6:10" ht="12.75">
      <c r="F223" s="4"/>
      <c r="G223" s="4"/>
      <c r="H223" s="4"/>
      <c r="I223" s="4"/>
      <c r="J223" s="4"/>
    </row>
    <row r="224" spans="6:10" ht="12.75">
      <c r="F224" s="4"/>
      <c r="G224" s="4"/>
      <c r="H224" s="4"/>
      <c r="I224" s="4"/>
      <c r="J224" s="4"/>
    </row>
    <row r="225" spans="6:10" ht="12.75">
      <c r="F225" s="4"/>
      <c r="G225" s="4"/>
      <c r="H225" s="4"/>
      <c r="I225" s="4"/>
      <c r="J225" s="4"/>
    </row>
    <row r="226" spans="6:10" ht="12.75">
      <c r="F226" s="4"/>
      <c r="G226" s="4"/>
      <c r="H226" s="4"/>
      <c r="I226" s="4"/>
      <c r="J226" s="4"/>
    </row>
    <row r="227" spans="1:10" ht="12.75">
      <c r="A227" s="28" t="s">
        <v>67</v>
      </c>
      <c r="B227" s="2" t="s">
        <v>68</v>
      </c>
      <c r="F227" s="4"/>
      <c r="G227" s="4"/>
      <c r="H227" s="4"/>
      <c r="I227" s="4"/>
      <c r="J227" s="4"/>
    </row>
    <row r="228" spans="6:10" ht="12.75">
      <c r="F228" s="4"/>
      <c r="G228" s="4"/>
      <c r="H228" s="4"/>
      <c r="I228" s="4"/>
      <c r="J228" s="4"/>
    </row>
    <row r="229" spans="6:10" ht="12.75">
      <c r="F229" s="4"/>
      <c r="G229" s="4"/>
      <c r="H229" s="4"/>
      <c r="I229" s="4"/>
      <c r="J229" s="4"/>
    </row>
    <row r="230" spans="6:10" ht="12.75">
      <c r="F230" s="4"/>
      <c r="G230" s="4"/>
      <c r="H230" s="4"/>
      <c r="I230" s="4"/>
      <c r="J230" s="4"/>
    </row>
    <row r="231" spans="6:10" ht="12.75">
      <c r="F231" s="4"/>
      <c r="G231" s="4"/>
      <c r="H231" s="4"/>
      <c r="I231" s="4"/>
      <c r="J231" s="4"/>
    </row>
    <row r="232" spans="1:10" ht="12.75">
      <c r="A232" s="26">
        <v>22</v>
      </c>
      <c r="B232" s="2" t="s">
        <v>184</v>
      </c>
      <c r="F232" s="4"/>
      <c r="G232" s="4"/>
      <c r="H232" s="4"/>
      <c r="I232" s="4"/>
      <c r="J232" s="4"/>
    </row>
    <row r="233" spans="6:10" ht="12.75">
      <c r="F233" s="4"/>
      <c r="G233" s="4"/>
      <c r="H233" s="4"/>
      <c r="I233" s="4"/>
      <c r="J233" s="4"/>
    </row>
    <row r="234" spans="6:10" ht="12.75">
      <c r="F234" s="4"/>
      <c r="G234" s="4"/>
      <c r="H234" s="4"/>
      <c r="I234" s="4"/>
      <c r="J234" s="4"/>
    </row>
    <row r="235" spans="6:10" ht="12.75">
      <c r="F235" s="4"/>
      <c r="G235" s="4"/>
      <c r="H235" s="4"/>
      <c r="I235" s="4"/>
      <c r="J235" s="4"/>
    </row>
    <row r="236" spans="6:10" ht="12.75">
      <c r="F236" s="4"/>
      <c r="G236" s="4"/>
      <c r="H236" s="4"/>
      <c r="I236" s="4"/>
      <c r="J236" s="4"/>
    </row>
    <row r="237" spans="2:10" ht="12.75">
      <c r="B237" s="142"/>
      <c r="C237" s="142"/>
      <c r="D237" s="142"/>
      <c r="E237" s="142"/>
      <c r="F237" s="142"/>
      <c r="G237" s="142"/>
      <c r="H237" s="110"/>
      <c r="I237" s="111"/>
      <c r="J237" s="4"/>
    </row>
    <row r="238" spans="1:10" ht="12.75">
      <c r="A238" s="28" t="s">
        <v>73</v>
      </c>
      <c r="B238" s="2" t="s">
        <v>69</v>
      </c>
      <c r="F238" s="4"/>
      <c r="G238" s="4"/>
      <c r="H238" s="4"/>
      <c r="I238" s="4"/>
      <c r="J238" s="4"/>
    </row>
    <row r="239" spans="1:10" ht="12.75">
      <c r="A239" s="28"/>
      <c r="B239" s="2"/>
      <c r="F239" s="4"/>
      <c r="G239" s="4"/>
      <c r="H239" s="4"/>
      <c r="I239" s="4"/>
      <c r="J239" s="4"/>
    </row>
    <row r="240" spans="2:10" ht="12.75">
      <c r="B240" s="4" t="s">
        <v>234</v>
      </c>
      <c r="F240" s="4"/>
      <c r="G240" s="4"/>
      <c r="H240" s="4"/>
      <c r="I240" s="4"/>
      <c r="J240" s="4"/>
    </row>
    <row r="241" spans="6:10" ht="12.75">
      <c r="F241" s="4"/>
      <c r="G241" s="4"/>
      <c r="H241" s="4"/>
      <c r="I241" s="4"/>
      <c r="J241" s="4"/>
    </row>
    <row r="242" spans="4:10" ht="12.75">
      <c r="D242" s="63"/>
      <c r="E242" s="63"/>
      <c r="F242" s="55"/>
      <c r="G242" s="63"/>
      <c r="H242" s="63"/>
      <c r="I242" s="63"/>
      <c r="J242" s="4"/>
    </row>
    <row r="243" spans="2:10" ht="12.75">
      <c r="B243" s="4" t="s">
        <v>70</v>
      </c>
      <c r="D243" s="63"/>
      <c r="E243" s="32"/>
      <c r="F243" s="87" t="s">
        <v>18</v>
      </c>
      <c r="G243" s="32"/>
      <c r="H243" s="63"/>
      <c r="I243" s="63"/>
      <c r="J243" s="4"/>
    </row>
    <row r="244" spans="4:10" ht="12.75">
      <c r="D244" s="32"/>
      <c r="E244" s="32"/>
      <c r="F244" s="32"/>
      <c r="G244" s="32"/>
      <c r="H244" s="32"/>
      <c r="I244" s="32"/>
      <c r="J244" s="4"/>
    </row>
    <row r="245" spans="2:10" ht="12.75">
      <c r="B245" s="39" t="s">
        <v>71</v>
      </c>
      <c r="D245" s="34"/>
      <c r="E245" s="34"/>
      <c r="F245" s="34"/>
      <c r="G245" s="34"/>
      <c r="H245" s="34"/>
      <c r="I245" s="34"/>
      <c r="J245" s="4"/>
    </row>
    <row r="246" spans="2:10" ht="13.5" thickBot="1">
      <c r="B246" s="4" t="s">
        <v>136</v>
      </c>
      <c r="D246" s="34"/>
      <c r="E246" s="34"/>
      <c r="F246" s="54">
        <v>1179</v>
      </c>
      <c r="G246" s="34"/>
      <c r="H246" s="34"/>
      <c r="I246" s="34"/>
      <c r="J246" s="4"/>
    </row>
    <row r="247" spans="4:10" ht="13.5" thickTop="1">
      <c r="D247" s="34"/>
      <c r="E247" s="34"/>
      <c r="F247" s="34"/>
      <c r="G247" s="34"/>
      <c r="H247" s="34"/>
      <c r="I247" s="34"/>
      <c r="J247" s="4"/>
    </row>
    <row r="248" spans="2:10" ht="12.75">
      <c r="B248" s="39" t="s">
        <v>72</v>
      </c>
      <c r="D248" s="34"/>
      <c r="E248" s="34"/>
      <c r="F248" s="34"/>
      <c r="G248" s="34"/>
      <c r="H248" s="34"/>
      <c r="I248" s="34"/>
      <c r="J248" s="4"/>
    </row>
    <row r="249" spans="2:10" ht="13.5" thickBot="1">
      <c r="B249" s="4" t="s">
        <v>136</v>
      </c>
      <c r="D249" s="34"/>
      <c r="E249" s="34"/>
      <c r="F249" s="54">
        <v>1659</v>
      </c>
      <c r="G249" s="34"/>
      <c r="H249" s="34"/>
      <c r="I249" s="34"/>
      <c r="J249" s="4"/>
    </row>
    <row r="250" spans="4:10" ht="13.5" thickTop="1">
      <c r="D250" s="34"/>
      <c r="E250" s="34"/>
      <c r="F250" s="34"/>
      <c r="G250" s="34"/>
      <c r="H250" s="34"/>
      <c r="I250" s="34"/>
      <c r="J250" s="4"/>
    </row>
    <row r="251" spans="2:10" ht="13.5" thickBot="1">
      <c r="B251" s="4" t="s">
        <v>17</v>
      </c>
      <c r="D251" s="34"/>
      <c r="E251" s="32"/>
      <c r="F251" s="54">
        <f>+F246+F249</f>
        <v>2838</v>
      </c>
      <c r="G251" s="32"/>
      <c r="H251" s="34"/>
      <c r="I251" s="34"/>
      <c r="J251" s="4"/>
    </row>
    <row r="252" spans="2:10" ht="13.5" thickTop="1">
      <c r="B252" s="144"/>
      <c r="C252" s="144"/>
      <c r="D252" s="32"/>
      <c r="E252" s="127"/>
      <c r="F252" s="112"/>
      <c r="G252" s="131"/>
      <c r="H252" s="112"/>
      <c r="I252" s="112"/>
      <c r="J252" s="4"/>
    </row>
    <row r="253" spans="2:10" ht="12.75">
      <c r="B253" s="126"/>
      <c r="C253" s="128"/>
      <c r="D253" s="32"/>
      <c r="E253" s="128"/>
      <c r="F253" s="113"/>
      <c r="G253" s="131"/>
      <c r="H253" s="132"/>
      <c r="I253" s="113"/>
      <c r="J253" s="4"/>
    </row>
    <row r="254" spans="1:5" ht="12.75">
      <c r="A254" s="61"/>
      <c r="B254" s="61" t="s">
        <v>197</v>
      </c>
      <c r="C254" s="61"/>
      <c r="D254" s="61"/>
      <c r="E254" s="61"/>
    </row>
    <row r="255" spans="1:10" ht="12.75">
      <c r="A255" s="28" t="s">
        <v>75</v>
      </c>
      <c r="B255" s="2" t="s">
        <v>74</v>
      </c>
      <c r="F255" s="4"/>
      <c r="G255" s="4"/>
      <c r="H255" s="4"/>
      <c r="I255" s="4"/>
      <c r="J255" s="4"/>
    </row>
    <row r="256" spans="6:10" ht="12.75">
      <c r="F256" s="4"/>
      <c r="G256" s="4"/>
      <c r="H256" s="4"/>
      <c r="I256" s="4"/>
      <c r="J256" s="4"/>
    </row>
    <row r="257" spans="6:10" ht="12.75">
      <c r="F257" s="4"/>
      <c r="G257" s="4"/>
      <c r="H257" s="4"/>
      <c r="I257" s="4"/>
      <c r="J257" s="4"/>
    </row>
    <row r="258" spans="6:10" ht="12.75">
      <c r="F258" s="4"/>
      <c r="G258" s="4"/>
      <c r="H258" s="4"/>
      <c r="I258" s="4"/>
      <c r="J258" s="4"/>
    </row>
    <row r="259" spans="6:10" ht="12.75">
      <c r="F259" s="4"/>
      <c r="G259" s="4"/>
      <c r="H259" s="4"/>
      <c r="I259" s="4"/>
      <c r="J259" s="4"/>
    </row>
    <row r="260" spans="1:10" ht="12.75">
      <c r="A260" s="28" t="s">
        <v>76</v>
      </c>
      <c r="B260" s="2" t="s">
        <v>137</v>
      </c>
      <c r="F260" s="4"/>
      <c r="G260" s="4"/>
      <c r="H260" s="4"/>
      <c r="I260" s="4"/>
      <c r="J260" s="4"/>
    </row>
    <row r="261" spans="6:10" ht="12.75">
      <c r="F261" s="4"/>
      <c r="G261" s="4"/>
      <c r="H261" s="4"/>
      <c r="I261" s="4"/>
      <c r="J261" s="4"/>
    </row>
    <row r="262" spans="6:10" ht="12.75">
      <c r="F262" s="4"/>
      <c r="G262" s="4"/>
      <c r="H262" s="4"/>
      <c r="I262" s="4"/>
      <c r="J262" s="4"/>
    </row>
    <row r="263" spans="6:10" ht="12.75">
      <c r="F263" s="4"/>
      <c r="G263" s="4"/>
      <c r="H263" s="4"/>
      <c r="I263" s="4"/>
      <c r="J263" s="4"/>
    </row>
    <row r="264" spans="6:10" ht="12.75">
      <c r="F264" s="4"/>
      <c r="G264" s="4"/>
      <c r="H264" s="4"/>
      <c r="I264" s="4"/>
      <c r="J264" s="4"/>
    </row>
    <row r="265" spans="6:10" ht="12.75">
      <c r="F265" s="4"/>
      <c r="G265" s="4"/>
      <c r="H265" s="4"/>
      <c r="I265" s="4"/>
      <c r="J265" s="4"/>
    </row>
    <row r="266" spans="6:10" ht="12.75">
      <c r="F266" s="4"/>
      <c r="G266" s="4"/>
      <c r="H266" s="4"/>
      <c r="I266" s="4"/>
      <c r="J266" s="4"/>
    </row>
    <row r="267" spans="6:10" ht="12.75">
      <c r="F267" s="4"/>
      <c r="G267" s="4"/>
      <c r="H267" s="4"/>
      <c r="I267" s="4"/>
      <c r="J267" s="4"/>
    </row>
    <row r="268" spans="6:10" ht="12.75">
      <c r="F268" s="4"/>
      <c r="G268" s="4"/>
      <c r="H268" s="4"/>
      <c r="I268" s="4"/>
      <c r="J268" s="4"/>
    </row>
    <row r="269" spans="6:10" ht="12.75">
      <c r="F269" s="4"/>
      <c r="G269" s="4"/>
      <c r="H269" s="4"/>
      <c r="I269" s="4"/>
      <c r="J269" s="4"/>
    </row>
    <row r="270" spans="6:10" ht="12.75">
      <c r="F270" s="4"/>
      <c r="G270" s="4"/>
      <c r="H270" s="4"/>
      <c r="I270" s="4"/>
      <c r="J270" s="4"/>
    </row>
    <row r="271" spans="6:10" ht="12.75">
      <c r="F271" s="4"/>
      <c r="G271" s="4"/>
      <c r="H271" s="4"/>
      <c r="I271" s="4"/>
      <c r="J271" s="4"/>
    </row>
    <row r="272" spans="6:10" ht="12.75">
      <c r="F272" s="4"/>
      <c r="G272" s="4"/>
      <c r="H272" s="4"/>
      <c r="I272" s="4"/>
      <c r="J272" s="4"/>
    </row>
    <row r="273" spans="1:10" ht="12.75">
      <c r="A273" s="28" t="s">
        <v>138</v>
      </c>
      <c r="B273" s="2" t="s">
        <v>214</v>
      </c>
      <c r="F273" s="4"/>
      <c r="G273" s="4"/>
      <c r="H273" s="4"/>
      <c r="I273" s="4"/>
      <c r="J273" s="4"/>
    </row>
    <row r="274" spans="6:10" ht="12.75">
      <c r="F274" s="4"/>
      <c r="G274" s="4"/>
      <c r="H274" s="4"/>
      <c r="I274" s="4"/>
      <c r="J274" s="4"/>
    </row>
    <row r="275" spans="2:10" ht="12.75">
      <c r="B275" s="4" t="s">
        <v>235</v>
      </c>
      <c r="F275" s="4"/>
      <c r="G275" s="4"/>
      <c r="H275" s="4"/>
      <c r="I275" s="4"/>
      <c r="J275" s="4"/>
    </row>
    <row r="276" spans="6:10" ht="12.75">
      <c r="F276" s="4"/>
      <c r="G276" s="4"/>
      <c r="H276" s="4"/>
      <c r="I276" s="4"/>
      <c r="J276" s="4"/>
    </row>
    <row r="277" spans="6:10" ht="12.75">
      <c r="F277" s="4"/>
      <c r="G277" s="4"/>
      <c r="H277" s="4"/>
      <c r="I277" s="4"/>
      <c r="J277" s="4"/>
    </row>
    <row r="278" spans="1:10" ht="12.75">
      <c r="A278" s="28">
        <v>27</v>
      </c>
      <c r="B278" s="2" t="s">
        <v>215</v>
      </c>
      <c r="F278" s="4"/>
      <c r="G278" s="4"/>
      <c r="H278" s="4"/>
      <c r="I278" s="4"/>
      <c r="J278" s="4"/>
    </row>
    <row r="279" spans="1:10" ht="12.75">
      <c r="A279" s="28"/>
      <c r="B279" s="2"/>
      <c r="F279" s="4"/>
      <c r="G279" s="4"/>
      <c r="H279" s="4"/>
      <c r="I279" s="4"/>
      <c r="J279" s="4"/>
    </row>
    <row r="280" spans="1:10" ht="12.75">
      <c r="A280" s="28"/>
      <c r="B280" s="4" t="s">
        <v>115</v>
      </c>
      <c r="F280" s="4"/>
      <c r="G280" s="4"/>
      <c r="H280" s="4"/>
      <c r="I280" s="4"/>
      <c r="J280" s="4"/>
    </row>
    <row r="281" spans="1:10" ht="12.75">
      <c r="A281" s="28"/>
      <c r="F281" s="4"/>
      <c r="G281" s="4"/>
      <c r="H281" s="4"/>
      <c r="I281" s="4"/>
      <c r="J281" s="4"/>
    </row>
    <row r="282" spans="1:10" ht="12.75">
      <c r="A282" s="28"/>
      <c r="F282" s="141" t="s">
        <v>177</v>
      </c>
      <c r="G282" s="141"/>
      <c r="H282" s="4"/>
      <c r="I282" s="141" t="s">
        <v>176</v>
      </c>
      <c r="J282" s="141"/>
    </row>
    <row r="283" spans="1:10" ht="51">
      <c r="A283" s="28"/>
      <c r="B283" s="2"/>
      <c r="F283" s="124" t="s">
        <v>133</v>
      </c>
      <c r="G283" s="125" t="s">
        <v>174</v>
      </c>
      <c r="I283" s="124" t="s">
        <v>125</v>
      </c>
      <c r="J283" s="124" t="s">
        <v>175</v>
      </c>
    </row>
    <row r="284" spans="6:10" ht="12.75">
      <c r="F284" s="56" t="s">
        <v>222</v>
      </c>
      <c r="G284" s="56" t="s">
        <v>223</v>
      </c>
      <c r="I284" s="56" t="s">
        <v>222</v>
      </c>
      <c r="J284" s="56" t="s">
        <v>223</v>
      </c>
    </row>
    <row r="285" spans="6:10" ht="12.75">
      <c r="F285" s="35"/>
      <c r="G285" s="4"/>
      <c r="I285" s="35"/>
      <c r="J285" s="35"/>
    </row>
    <row r="286" spans="2:10" ht="13.5" thickBot="1">
      <c r="B286" s="4" t="s">
        <v>77</v>
      </c>
      <c r="F286" s="36">
        <f>'Consol IS'!C34</f>
        <v>990</v>
      </c>
      <c r="G286" s="54">
        <f>+'Consol IS'!E34</f>
        <v>1043</v>
      </c>
      <c r="I286" s="36">
        <f>'Consol IS'!G34</f>
        <v>990</v>
      </c>
      <c r="J286" s="36">
        <f>+'Consol IS'!I34</f>
        <v>1043</v>
      </c>
    </row>
    <row r="287" spans="6:10" ht="13.5" thickTop="1">
      <c r="F287" s="40"/>
      <c r="G287" s="33"/>
      <c r="I287" s="40"/>
      <c r="J287" s="40"/>
    </row>
    <row r="288" spans="2:10" ht="12.75">
      <c r="B288" s="4" t="s">
        <v>112</v>
      </c>
      <c r="F288" s="40"/>
      <c r="G288" s="33"/>
      <c r="I288" s="40"/>
      <c r="J288" s="40"/>
    </row>
    <row r="289" spans="2:10" ht="13.5" thickBot="1">
      <c r="B289" s="4" t="s">
        <v>111</v>
      </c>
      <c r="F289" s="36">
        <v>123000</v>
      </c>
      <c r="G289" s="130">
        <f>82000+41000</f>
        <v>123000</v>
      </c>
      <c r="I289" s="36">
        <v>123000</v>
      </c>
      <c r="J289" s="36">
        <v>123000</v>
      </c>
    </row>
    <row r="290" spans="6:10" ht="13.5" thickTop="1">
      <c r="F290" s="37"/>
      <c r="G290" s="34"/>
      <c r="I290" s="37"/>
      <c r="J290" s="37"/>
    </row>
    <row r="291" spans="2:10" ht="12.75">
      <c r="B291" s="4" t="s">
        <v>113</v>
      </c>
      <c r="F291" s="4"/>
      <c r="G291" s="4"/>
      <c r="I291" s="4"/>
      <c r="J291" s="4"/>
    </row>
    <row r="292" spans="2:10" ht="12.75">
      <c r="B292" s="4" t="s">
        <v>114</v>
      </c>
      <c r="F292" s="4"/>
      <c r="G292" s="4"/>
      <c r="I292" s="4"/>
      <c r="J292" s="4"/>
    </row>
    <row r="293" spans="2:10" ht="13.5" thickBot="1">
      <c r="B293" s="4" t="s">
        <v>116</v>
      </c>
      <c r="F293" s="41">
        <f>F286/F289*100</f>
        <v>0.8048780487804879</v>
      </c>
      <c r="G293" s="41">
        <f>G286/G289*100</f>
        <v>0.8479674796747968</v>
      </c>
      <c r="I293" s="41">
        <f>I286/I289*100</f>
        <v>0.8048780487804879</v>
      </c>
      <c r="J293" s="41">
        <f>J286/J289*100</f>
        <v>0.8479674796747968</v>
      </c>
    </row>
    <row r="294" spans="6:10" ht="13.5" thickTop="1">
      <c r="F294" s="42"/>
      <c r="G294" s="33"/>
      <c r="H294" s="42"/>
      <c r="I294" s="4"/>
      <c r="J294" s="4"/>
    </row>
    <row r="295" spans="6:10" ht="12.75">
      <c r="F295" s="40"/>
      <c r="G295" s="33"/>
      <c r="H295" s="40"/>
      <c r="I295" s="40"/>
      <c r="J295" s="4"/>
    </row>
    <row r="296" spans="2:10" ht="26.25" customHeight="1">
      <c r="B296" s="143" t="s">
        <v>216</v>
      </c>
      <c r="C296" s="143"/>
      <c r="D296" s="143"/>
      <c r="E296" s="143"/>
      <c r="F296" s="143"/>
      <c r="G296" s="143"/>
      <c r="H296" s="143"/>
      <c r="I296" s="143"/>
      <c r="J296" s="143"/>
    </row>
    <row r="297" spans="6:10" ht="12.75">
      <c r="F297" s="35"/>
      <c r="G297" s="4"/>
      <c r="H297" s="35"/>
      <c r="I297" s="35"/>
      <c r="J297" s="4"/>
    </row>
    <row r="298" spans="2:10" ht="12.75">
      <c r="B298" s="4" t="s">
        <v>217</v>
      </c>
      <c r="F298" s="35"/>
      <c r="G298" s="4"/>
      <c r="H298" s="35"/>
      <c r="I298" s="35"/>
      <c r="J298" s="4"/>
    </row>
    <row r="299" spans="1:10" ht="18" customHeight="1">
      <c r="A299" s="43"/>
      <c r="F299" s="4"/>
      <c r="G299" s="4"/>
      <c r="H299" s="4"/>
      <c r="I299" s="4"/>
      <c r="J299" s="4"/>
    </row>
    <row r="300" spans="6:10" ht="12.75">
      <c r="F300" s="4"/>
      <c r="G300" s="4"/>
      <c r="H300" s="4"/>
      <c r="I300" s="4"/>
      <c r="J300" s="4"/>
    </row>
    <row r="301" spans="6:12" ht="12.75">
      <c r="F301" s="4"/>
      <c r="G301" s="4"/>
      <c r="H301" s="4"/>
      <c r="I301" s="4"/>
      <c r="J301" s="4"/>
      <c r="K301" s="4"/>
      <c r="L301" s="4"/>
    </row>
    <row r="302" spans="6:12" ht="12.75">
      <c r="F302" s="4"/>
      <c r="G302" s="4"/>
      <c r="H302" s="4"/>
      <c r="I302" s="4"/>
      <c r="J302" s="4"/>
      <c r="K302" s="4"/>
      <c r="L302" s="4"/>
    </row>
    <row r="303" spans="6:12" ht="12.75">
      <c r="F303" s="4"/>
      <c r="G303" s="4"/>
      <c r="H303" s="4"/>
      <c r="I303" s="4"/>
      <c r="J303" s="4"/>
      <c r="K303" s="4"/>
      <c r="L303" s="4"/>
    </row>
    <row r="304" spans="6:12" ht="12.75">
      <c r="F304" s="4"/>
      <c r="G304" s="4"/>
      <c r="H304" s="4"/>
      <c r="I304" s="4"/>
      <c r="J304" s="4"/>
      <c r="K304" s="4"/>
      <c r="L304" s="4"/>
    </row>
    <row r="305" spans="6:12" ht="12.75">
      <c r="F305" s="4"/>
      <c r="G305" s="4"/>
      <c r="H305" s="4"/>
      <c r="I305" s="4"/>
      <c r="J305" s="4"/>
      <c r="K305" s="4"/>
      <c r="L305" s="4"/>
    </row>
    <row r="306" spans="6:12" ht="12.75">
      <c r="F306" s="4"/>
      <c r="G306" s="4"/>
      <c r="H306" s="4"/>
      <c r="I306" s="4"/>
      <c r="J306" s="4"/>
      <c r="K306" s="4"/>
      <c r="L306" s="4"/>
    </row>
    <row r="307" spans="6:12" ht="12.75">
      <c r="F307" s="4"/>
      <c r="G307" s="4"/>
      <c r="H307" s="4"/>
      <c r="I307" s="4"/>
      <c r="J307" s="4"/>
      <c r="K307" s="4"/>
      <c r="L307" s="4"/>
    </row>
    <row r="308" spans="6:12" ht="12.75">
      <c r="F308" s="4"/>
      <c r="G308" s="4"/>
      <c r="H308" s="4"/>
      <c r="I308" s="4"/>
      <c r="J308" s="4"/>
      <c r="K308" s="4"/>
      <c r="L308" s="4"/>
    </row>
    <row r="309" spans="2:12" ht="12.75">
      <c r="B309" s="2"/>
      <c r="F309" s="4"/>
      <c r="G309" s="4"/>
      <c r="H309" s="4"/>
      <c r="I309" s="4"/>
      <c r="J309" s="4"/>
      <c r="K309" s="4"/>
      <c r="L309" s="4"/>
    </row>
    <row r="310" spans="1:12" ht="12.75">
      <c r="A310" s="4"/>
      <c r="K310" s="4"/>
      <c r="L310" s="4"/>
    </row>
    <row r="311" spans="1:11" ht="12.75">
      <c r="A311" s="4"/>
      <c r="K311" s="37"/>
    </row>
    <row r="312" spans="1:16" ht="12.75">
      <c r="A312" s="4"/>
      <c r="K312" s="4"/>
      <c r="L312" s="4"/>
      <c r="M312" s="4"/>
      <c r="N312" s="4"/>
      <c r="O312" s="4"/>
      <c r="P312" s="4"/>
    </row>
    <row r="313" spans="1:12" ht="12.75">
      <c r="A313" s="4"/>
      <c r="K313" s="37"/>
      <c r="L313" s="4"/>
    </row>
    <row r="314" spans="1:12" ht="12.75">
      <c r="A314" s="4"/>
      <c r="K314" s="4"/>
      <c r="L314" s="4"/>
    </row>
    <row r="315" spans="1:12" ht="12.75">
      <c r="A315" s="4"/>
      <c r="K315" s="4"/>
      <c r="L315" s="4"/>
    </row>
    <row r="316" spans="1:12" ht="12.75">
      <c r="A316" s="4"/>
      <c r="K316" s="4"/>
      <c r="L316" s="4"/>
    </row>
    <row r="317" spans="1:12" ht="12.75">
      <c r="A317" s="4"/>
      <c r="K317" s="4"/>
      <c r="L317" s="4"/>
    </row>
    <row r="318" spans="1:12" ht="12.75">
      <c r="A318" s="4"/>
      <c r="K318" s="4"/>
      <c r="L318" s="4"/>
    </row>
    <row r="319" spans="1:12" ht="12.75">
      <c r="A319" s="4"/>
      <c r="K319" s="4"/>
      <c r="L319" s="4"/>
    </row>
    <row r="320" spans="1:12" ht="12.75">
      <c r="A320" s="4"/>
      <c r="K320" s="4"/>
      <c r="L320" s="4"/>
    </row>
    <row r="321" spans="1:12" ht="12.75">
      <c r="A321" s="4"/>
      <c r="K321" s="4"/>
      <c r="L321" s="4"/>
    </row>
    <row r="322" ht="12.75">
      <c r="A322" s="4"/>
    </row>
    <row r="323" ht="12.75">
      <c r="A323" s="4"/>
    </row>
    <row r="324" ht="12.75">
      <c r="A324" s="4"/>
    </row>
    <row r="325" ht="12.75">
      <c r="A325" s="4"/>
    </row>
    <row r="326" ht="12.75">
      <c r="A326" s="4"/>
    </row>
    <row r="327" ht="12.75">
      <c r="A327" s="4"/>
    </row>
    <row r="328" ht="12.75">
      <c r="A328" s="4"/>
    </row>
    <row r="329" ht="12.75">
      <c r="A329" s="4"/>
    </row>
    <row r="330" ht="12.75">
      <c r="A330" s="4"/>
    </row>
    <row r="331" ht="12.75">
      <c r="A331" s="4"/>
    </row>
    <row r="332" ht="12.75">
      <c r="A332" s="4"/>
    </row>
    <row r="333" spans="6:10" ht="12.75">
      <c r="F333" s="4"/>
      <c r="G333" s="4"/>
      <c r="H333" s="4"/>
      <c r="I333" s="4"/>
      <c r="J333" s="4"/>
    </row>
    <row r="334" spans="6:10" ht="12.75">
      <c r="F334" s="4"/>
      <c r="G334" s="4"/>
      <c r="H334" s="4"/>
      <c r="I334" s="4"/>
      <c r="J334" s="4"/>
    </row>
    <row r="335" spans="6:10" ht="12.75">
      <c r="F335" s="4"/>
      <c r="G335" s="4"/>
      <c r="H335" s="4"/>
      <c r="I335" s="4"/>
      <c r="J335" s="4"/>
    </row>
    <row r="336" spans="6:10" ht="12.75">
      <c r="F336" s="4"/>
      <c r="G336" s="4"/>
      <c r="H336" s="4"/>
      <c r="I336" s="4"/>
      <c r="J336" s="4"/>
    </row>
    <row r="337" spans="2:10" ht="12.75">
      <c r="B337" s="2"/>
      <c r="F337" s="4"/>
      <c r="G337" s="4"/>
      <c r="H337" s="4"/>
      <c r="I337" s="4"/>
      <c r="J337" s="4"/>
    </row>
    <row r="338" spans="6:10" ht="12.75">
      <c r="F338" s="4"/>
      <c r="G338" s="4"/>
      <c r="H338" s="4"/>
      <c r="I338" s="4"/>
      <c r="J338" s="4"/>
    </row>
    <row r="339" spans="6:10" ht="12.75">
      <c r="F339" s="4"/>
      <c r="G339" s="4"/>
      <c r="H339" s="4"/>
      <c r="I339" s="4"/>
      <c r="J339" s="4"/>
    </row>
    <row r="340" spans="6:10" ht="12.75">
      <c r="F340" s="4"/>
      <c r="G340" s="4"/>
      <c r="H340" s="4"/>
      <c r="I340" s="4"/>
      <c r="J340" s="4"/>
    </row>
    <row r="341" spans="6:10" ht="12.75">
      <c r="F341" s="4"/>
      <c r="G341" s="4"/>
      <c r="H341" s="4"/>
      <c r="I341" s="4"/>
      <c r="J341" s="4"/>
    </row>
    <row r="342" spans="6:10" ht="12.75">
      <c r="F342" s="4"/>
      <c r="G342" s="4"/>
      <c r="H342" s="4"/>
      <c r="I342" s="4"/>
      <c r="J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6:10" ht="12.75">
      <c r="F347" s="4"/>
      <c r="G347" s="4"/>
      <c r="H347" s="4"/>
      <c r="I347" s="4"/>
      <c r="J347" s="4"/>
    </row>
    <row r="348" spans="6:10" ht="12.75">
      <c r="F348" s="4"/>
      <c r="G348" s="4"/>
      <c r="H348" s="4"/>
      <c r="I348" s="4"/>
      <c r="J348" s="4"/>
    </row>
    <row r="349" spans="6:10" ht="12.75">
      <c r="F349" s="4"/>
      <c r="G349" s="4"/>
      <c r="H349" s="4"/>
      <c r="I349" s="4"/>
      <c r="J349" s="4"/>
    </row>
  </sheetData>
  <mergeCells count="5">
    <mergeCell ref="B237:G237"/>
    <mergeCell ref="F282:G282"/>
    <mergeCell ref="I282:J282"/>
    <mergeCell ref="B296:J296"/>
    <mergeCell ref="B252:C252"/>
  </mergeCells>
  <printOptions/>
  <pageMargins left="0.75" right="0.29" top="0.17" bottom="0.16" header="0.17" footer="0.16"/>
  <pageSetup horizontalDpi="300" verticalDpi="300" orientation="portrait" paperSize="9" scale="80" r:id="rId2"/>
  <rowBreaks count="2" manualBreakCount="2">
    <brk id="140" max="255" man="1"/>
    <brk id="25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whr</cp:lastModifiedBy>
  <cp:lastPrinted>2008-05-23T05:50:50Z</cp:lastPrinted>
  <dcterms:created xsi:type="dcterms:W3CDTF">2006-07-03T12:17:34Z</dcterms:created>
  <dcterms:modified xsi:type="dcterms:W3CDTF">2008-05-23T05:50:51Z</dcterms:modified>
  <cp:category/>
  <cp:version/>
  <cp:contentType/>
  <cp:contentStatus/>
</cp:coreProperties>
</file>